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codeName="{B7FE6334-C1A2-E50D-BD3D-5F4D41BBC2E3}"/>
  <workbookPr showInkAnnotation="0" codeName="DieseArbeitsmappe" defaultThemeVersion="124226"/>
  <mc:AlternateContent xmlns:mc="http://schemas.openxmlformats.org/markup-compatibility/2006">
    <mc:Choice Requires="x15">
      <x15ac:absPath xmlns:x15ac="http://schemas.microsoft.com/office/spreadsheetml/2010/11/ac" url="C:\Users\pglatt\Downloads\"/>
    </mc:Choice>
  </mc:AlternateContent>
  <xr:revisionPtr revIDLastSave="0" documentId="8_{50DA6C40-D746-4324-9621-D22CD44288A0}" xr6:coauthVersionLast="47" xr6:coauthVersionMax="47" xr10:uidLastSave="{00000000-0000-0000-0000-000000000000}"/>
  <bookViews>
    <workbookView xWindow="-120" yWindow="-120" windowWidth="51840" windowHeight="21240" activeTab="2" xr2:uid="{00000000-000D-0000-FFFF-FFFF00000000}"/>
  </bookViews>
  <sheets>
    <sheet name="Info D" sheetId="11" r:id="rId1"/>
    <sheet name="Info I" sheetId="12" state="hidden" r:id="rId2"/>
    <sheet name="Calc" sheetId="1" r:id="rId3"/>
    <sheet name="Tab-387-4" sheetId="9" r:id="rId4"/>
    <sheet name="Language" sheetId="8" state="hidden" r:id="rId5"/>
    <sheet name="Log" sheetId="10" state="hidden" r:id="rId6"/>
    <sheet name="Tabelle2" sheetId="4" state="hidden" r:id="rId7"/>
    <sheet name="Zielwert" sheetId="5" state="hidden" r:id="rId8"/>
    <sheet name="Minergie" sheetId="6" state="hidden" r:id="rId9"/>
    <sheet name="Grenzwert" sheetId="7" state="hidden" r:id="rId10"/>
  </sheets>
  <definedNames>
    <definedName name="Anfind">Language!$C$4</definedName>
    <definedName name="_xlnm.Print_Area" localSheetId="2">Calc!$A$1:$T$51</definedName>
    <definedName name="F_Status">Language!$D$19</definedName>
    <definedName name="L_Anforderung">Language!$D$112:$D$113</definedName>
    <definedName name="L_Raumnutzung">'Tab-387-4'!$B$14:$B$56</definedName>
    <definedName name="L_Raumnutzung_Vergl">'Tab-387-4'!$A$14:$A$56</definedName>
    <definedName name="L_Sprachen">Language!$E$7:$H$7</definedName>
    <definedName name="L_Status">Language!$D$18:$D$19</definedName>
    <definedName name="Spind">Language!$D$4</definedName>
    <definedName name="T_erfüllt">Language!$D$32</definedName>
    <definedName name="T_erfüllt_2">Language!$D$34</definedName>
    <definedName name="T_n_erfüllt">Language!$D$31</definedName>
    <definedName name="T_n_erfüllt_2">Language!$D$33</definedName>
    <definedName name="T_Raumnutzung">'Tab-387-4'!$A$14:$L$56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3" i="8" l="1"/>
  <c r="A61" i="8"/>
  <c r="A65" i="8"/>
  <c r="A62" i="8"/>
  <c r="A64" i="8"/>
  <c r="A66" i="8"/>
  <c r="B66" i="8" l="1"/>
  <c r="B65" i="8" l="1"/>
  <c r="B64" i="8" l="1"/>
  <c r="B63" i="8" l="1"/>
  <c r="B62" i="8" l="1"/>
  <c r="B61" i="8" l="1"/>
  <c r="P56" i="9"/>
  <c r="N56" i="9"/>
  <c r="P55" i="9"/>
  <c r="Q55" i="9" s="1"/>
  <c r="N55" i="9"/>
  <c r="P54" i="9"/>
  <c r="Q54" i="9" s="1"/>
  <c r="N54" i="9"/>
  <c r="O54" i="9" s="1"/>
  <c r="S54" i="9" s="1"/>
  <c r="P53" i="9"/>
  <c r="Q53" i="9" s="1"/>
  <c r="N53" i="9"/>
  <c r="P52" i="9"/>
  <c r="N52" i="9"/>
  <c r="P51" i="9"/>
  <c r="Q51" i="9" s="1"/>
  <c r="N51" i="9"/>
  <c r="P50" i="9"/>
  <c r="N50" i="9"/>
  <c r="P49" i="9"/>
  <c r="O49" i="9" s="1"/>
  <c r="N49" i="9"/>
  <c r="P48" i="9"/>
  <c r="N48" i="9"/>
  <c r="P47" i="9"/>
  <c r="Q47" i="9" s="1"/>
  <c r="N47" i="9"/>
  <c r="P46" i="9"/>
  <c r="Q46" i="9" s="1"/>
  <c r="N46" i="9"/>
  <c r="P45" i="9"/>
  <c r="Q45" i="9" s="1"/>
  <c r="N45" i="9"/>
  <c r="P44" i="9"/>
  <c r="N44" i="9"/>
  <c r="P43" i="9"/>
  <c r="Q43" i="9" s="1"/>
  <c r="N43" i="9"/>
  <c r="P42" i="9"/>
  <c r="Q42" i="9" s="1"/>
  <c r="N42" i="9"/>
  <c r="P41" i="9"/>
  <c r="Q41" i="9" s="1"/>
  <c r="N41" i="9"/>
  <c r="P40" i="9"/>
  <c r="N40" i="9"/>
  <c r="P39" i="9"/>
  <c r="Q39" i="9" s="1"/>
  <c r="N39" i="9"/>
  <c r="P38" i="9"/>
  <c r="Q38" i="9" s="1"/>
  <c r="N38" i="9"/>
  <c r="P37" i="9"/>
  <c r="Q37" i="9" s="1"/>
  <c r="N37" i="9"/>
  <c r="P36" i="9"/>
  <c r="N36" i="9"/>
  <c r="P35" i="9"/>
  <c r="Q35" i="9" s="1"/>
  <c r="N35" i="9"/>
  <c r="P34" i="9"/>
  <c r="Q34" i="9" s="1"/>
  <c r="N34" i="9"/>
  <c r="P33" i="9"/>
  <c r="Q33" i="9" s="1"/>
  <c r="N33" i="9"/>
  <c r="P32" i="9"/>
  <c r="O32" i="9" s="1"/>
  <c r="N32" i="9"/>
  <c r="P31" i="9"/>
  <c r="Q31" i="9" s="1"/>
  <c r="N31" i="9"/>
  <c r="P30" i="9"/>
  <c r="Q30" i="9" s="1"/>
  <c r="N30" i="9"/>
  <c r="P29" i="9"/>
  <c r="Q29" i="9" s="1"/>
  <c r="N29" i="9"/>
  <c r="P28" i="9"/>
  <c r="N28" i="9"/>
  <c r="P27" i="9"/>
  <c r="Q27" i="9" s="1"/>
  <c r="N27" i="9"/>
  <c r="P26" i="9"/>
  <c r="Q26" i="9" s="1"/>
  <c r="N26" i="9"/>
  <c r="P25" i="9"/>
  <c r="Q25" i="9" s="1"/>
  <c r="N25" i="9"/>
  <c r="O25" i="9" s="1"/>
  <c r="P24" i="9"/>
  <c r="N24" i="9"/>
  <c r="Q23" i="9"/>
  <c r="P23" i="9"/>
  <c r="N23" i="9"/>
  <c r="P22" i="9"/>
  <c r="Q22" i="9" s="1"/>
  <c r="N22" i="9"/>
  <c r="P21" i="9"/>
  <c r="Q21" i="9" s="1"/>
  <c r="N21" i="9"/>
  <c r="P20" i="9"/>
  <c r="N20" i="9"/>
  <c r="P19" i="9"/>
  <c r="Q19" i="9" s="1"/>
  <c r="N19" i="9"/>
  <c r="P18" i="9"/>
  <c r="N18" i="9"/>
  <c r="P17" i="9"/>
  <c r="O17" i="9" s="1"/>
  <c r="N17" i="9"/>
  <c r="P16" i="9"/>
  <c r="N16" i="9"/>
  <c r="Q15" i="9"/>
  <c r="P15" i="9"/>
  <c r="N15" i="9"/>
  <c r="O15" i="9" s="1"/>
  <c r="P14" i="9"/>
  <c r="Q14" i="9" s="1"/>
  <c r="N14" i="9"/>
  <c r="A113" i="8"/>
  <c r="A112" i="8"/>
  <c r="A13" i="8"/>
  <c r="O47" i="9" l="1"/>
  <c r="O22" i="9"/>
  <c r="S22" i="9" s="1"/>
  <c r="O33" i="9"/>
  <c r="O45" i="9"/>
  <c r="O34" i="9"/>
  <c r="O18" i="9"/>
  <c r="O50" i="9"/>
  <c r="O40" i="9"/>
  <c r="O42" i="9"/>
  <c r="S42" i="9" s="1"/>
  <c r="O26" i="9"/>
  <c r="S26" i="9" s="1"/>
  <c r="R26" i="9" s="1"/>
  <c r="O30" i="9"/>
  <c r="O37" i="9"/>
  <c r="S37" i="9" s="1"/>
  <c r="R37" i="9" s="1"/>
  <c r="O39" i="9"/>
  <c r="O41" i="9"/>
  <c r="Q17" i="9"/>
  <c r="S17" i="9" s="1"/>
  <c r="R17" i="9" s="1"/>
  <c r="O48" i="9"/>
  <c r="Q49" i="9"/>
  <c r="Q50" i="9"/>
  <c r="O21" i="9"/>
  <c r="O23" i="9"/>
  <c r="S23" i="9" s="1"/>
  <c r="R23" i="9" s="1"/>
  <c r="O24" i="9"/>
  <c r="O38" i="9"/>
  <c r="O53" i="9"/>
  <c r="S53" i="9" s="1"/>
  <c r="R53" i="9" s="1"/>
  <c r="O55" i="9"/>
  <c r="O16" i="9"/>
  <c r="Q18" i="9"/>
  <c r="O14" i="9"/>
  <c r="S14" i="9" s="1"/>
  <c r="S21" i="9"/>
  <c r="R21" i="9" s="1"/>
  <c r="O29" i="9"/>
  <c r="S29" i="9" s="1"/>
  <c r="R29" i="9" s="1"/>
  <c r="O31" i="9"/>
  <c r="S33" i="9"/>
  <c r="R33" i="9" s="1"/>
  <c r="O46" i="9"/>
  <c r="S46" i="9" s="1"/>
  <c r="R46" i="9" s="1"/>
  <c r="B13" i="8"/>
  <c r="B112" i="8"/>
  <c r="B113" i="8"/>
  <c r="R14" i="9"/>
  <c r="R22" i="9"/>
  <c r="S30" i="9"/>
  <c r="R30" i="9" s="1"/>
  <c r="R54" i="9"/>
  <c r="S38" i="9"/>
  <c r="R38" i="9" s="1"/>
  <c r="S45" i="9"/>
  <c r="R45" i="9" s="1"/>
  <c r="S49" i="9"/>
  <c r="R49" i="9" s="1"/>
  <c r="O19" i="9"/>
  <c r="S19" i="9" s="1"/>
  <c r="R19" i="9" s="1"/>
  <c r="O20" i="9"/>
  <c r="O35" i="9"/>
  <c r="S35" i="9" s="1"/>
  <c r="R35" i="9" s="1"/>
  <c r="O36" i="9"/>
  <c r="O51" i="9"/>
  <c r="S51" i="9" s="1"/>
  <c r="R51" i="9" s="1"/>
  <c r="O52" i="9"/>
  <c r="R42" i="9"/>
  <c r="O56" i="9"/>
  <c r="S18" i="9"/>
  <c r="S25" i="9"/>
  <c r="R25" i="9" s="1"/>
  <c r="S34" i="9"/>
  <c r="R34" i="9" s="1"/>
  <c r="S41" i="9"/>
  <c r="R41" i="9" s="1"/>
  <c r="O27" i="9"/>
  <c r="O28" i="9"/>
  <c r="O43" i="9"/>
  <c r="S43" i="9" s="1"/>
  <c r="R43" i="9" s="1"/>
  <c r="O44" i="9"/>
  <c r="R18" i="9"/>
  <c r="Q16" i="9"/>
  <c r="Q20" i="9"/>
  <c r="Q24" i="9"/>
  <c r="Q28" i="9"/>
  <c r="Q32" i="9"/>
  <c r="Q36" i="9"/>
  <c r="Q40" i="9"/>
  <c r="Q44" i="9"/>
  <c r="Q48" i="9"/>
  <c r="Q52" i="9"/>
  <c r="Q56" i="9"/>
  <c r="S15" i="9"/>
  <c r="R15" i="9" s="1"/>
  <c r="S27" i="9"/>
  <c r="R27" i="9" s="1"/>
  <c r="S39" i="9"/>
  <c r="R39" i="9" s="1"/>
  <c r="S47" i="9"/>
  <c r="R47" i="9" s="1"/>
  <c r="S55" i="9"/>
  <c r="R55" i="9" s="1"/>
  <c r="S31" i="9"/>
  <c r="R31" i="9" s="1"/>
  <c r="S50" i="9" l="1"/>
  <c r="R50" i="9" s="1"/>
  <c r="S32" i="9"/>
  <c r="R32" i="9" s="1"/>
  <c r="S56" i="9"/>
  <c r="R56" i="9" s="1"/>
  <c r="S24" i="9"/>
  <c r="R24" i="9" s="1"/>
  <c r="S48" i="9"/>
  <c r="R48" i="9" s="1"/>
  <c r="S16" i="9"/>
  <c r="R16" i="9" s="1"/>
  <c r="S28" i="9"/>
  <c r="R28" i="9" s="1"/>
  <c r="S36" i="9"/>
  <c r="R36" i="9" s="1"/>
  <c r="S40" i="9"/>
  <c r="R40" i="9" s="1"/>
  <c r="S44" i="9"/>
  <c r="R44" i="9" s="1"/>
  <c r="S52" i="9"/>
  <c r="R52" i="9" s="1"/>
  <c r="S20" i="9"/>
  <c r="R20" i="9" s="1"/>
  <c r="G11" i="1" l="1"/>
  <c r="H5" i="10"/>
  <c r="H2" i="10" s="1"/>
  <c r="T1" i="1" s="1"/>
  <c r="A91" i="8"/>
  <c r="A14" i="8"/>
  <c r="A47" i="8"/>
  <c r="A115" i="8"/>
  <c r="A33" i="8"/>
  <c r="B91" i="8" l="1"/>
  <c r="B14" i="8"/>
  <c r="B33" i="8"/>
  <c r="B115" i="8"/>
  <c r="A111" i="8"/>
  <c r="A114" i="8"/>
  <c r="B114" i="8" l="1"/>
  <c r="B111" i="8"/>
  <c r="A108" i="8"/>
  <c r="A109" i="8"/>
  <c r="A107" i="8"/>
  <c r="A110" i="8"/>
  <c r="B109" i="8" l="1"/>
  <c r="B110" i="8"/>
  <c r="B108" i="8"/>
  <c r="B107" i="8"/>
  <c r="A105" i="8"/>
  <c r="A103" i="8"/>
  <c r="B105" i="8" l="1"/>
  <c r="B103" i="8"/>
  <c r="I106" i="1"/>
  <c r="I105" i="1"/>
  <c r="J105" i="1" s="1"/>
  <c r="K105" i="1" s="1"/>
  <c r="L105" i="1" s="1"/>
  <c r="I104" i="1"/>
  <c r="J104" i="1" s="1"/>
  <c r="K104" i="1" s="1"/>
  <c r="L104" i="1" s="1"/>
  <c r="I103" i="1"/>
  <c r="J103" i="1" s="1"/>
  <c r="I102" i="1"/>
  <c r="J102" i="1" s="1"/>
  <c r="I101" i="1"/>
  <c r="J101" i="1" s="1"/>
  <c r="I100" i="1"/>
  <c r="J100" i="1" s="1"/>
  <c r="I99" i="1"/>
  <c r="J99" i="1" s="1"/>
  <c r="K99" i="1" s="1"/>
  <c r="L99" i="1" s="1"/>
  <c r="I98" i="1"/>
  <c r="J98" i="1" s="1"/>
  <c r="K98" i="1" s="1"/>
  <c r="L98" i="1" s="1"/>
  <c r="I97" i="1"/>
  <c r="J97" i="1" s="1"/>
  <c r="K97" i="1" s="1"/>
  <c r="L97" i="1" s="1"/>
  <c r="I96" i="1"/>
  <c r="J96" i="1" s="1"/>
  <c r="K96" i="1" s="1"/>
  <c r="L96" i="1" s="1"/>
  <c r="I95" i="1"/>
  <c r="J95" i="1" s="1"/>
  <c r="I94" i="1"/>
  <c r="J94" i="1" s="1"/>
  <c r="I93" i="1"/>
  <c r="J93" i="1" s="1"/>
  <c r="I92" i="1"/>
  <c r="J92" i="1" s="1"/>
  <c r="I91" i="1"/>
  <c r="J91" i="1" s="1"/>
  <c r="I90" i="1"/>
  <c r="J90" i="1" s="1"/>
  <c r="K90" i="1" s="1"/>
  <c r="L90" i="1" s="1"/>
  <c r="I89" i="1"/>
  <c r="J89" i="1" s="1"/>
  <c r="K89" i="1" s="1"/>
  <c r="L89" i="1" s="1"/>
  <c r="I88" i="1"/>
  <c r="J88" i="1" s="1"/>
  <c r="K88" i="1" s="1"/>
  <c r="L88" i="1" s="1"/>
  <c r="I87" i="1"/>
  <c r="J87" i="1" s="1"/>
  <c r="I86" i="1"/>
  <c r="J86" i="1" s="1"/>
  <c r="I85" i="1"/>
  <c r="J85" i="1" s="1"/>
  <c r="I84" i="1"/>
  <c r="J84" i="1" s="1"/>
  <c r="I83" i="1"/>
  <c r="J83" i="1" s="1"/>
  <c r="I82" i="1"/>
  <c r="J82" i="1" s="1"/>
  <c r="K82" i="1" s="1"/>
  <c r="L82" i="1" s="1"/>
  <c r="I81" i="1"/>
  <c r="J81" i="1" s="1"/>
  <c r="K81" i="1" s="1"/>
  <c r="L81" i="1" s="1"/>
  <c r="I80" i="1"/>
  <c r="J80" i="1" s="1"/>
  <c r="K80" i="1" s="1"/>
  <c r="L80" i="1" s="1"/>
  <c r="I79" i="1"/>
  <c r="J79" i="1" s="1"/>
  <c r="I78" i="1"/>
  <c r="J78" i="1" s="1"/>
  <c r="I77" i="1"/>
  <c r="J77" i="1" s="1"/>
  <c r="I76" i="1"/>
  <c r="J76" i="1" s="1"/>
  <c r="I75" i="1"/>
  <c r="J75" i="1" s="1"/>
  <c r="K75" i="1" s="1"/>
  <c r="L75" i="1" s="1"/>
  <c r="I74" i="1"/>
  <c r="J74" i="1" s="1"/>
  <c r="K74" i="1" s="1"/>
  <c r="L74" i="1" s="1"/>
  <c r="I73" i="1"/>
  <c r="J73" i="1" s="1"/>
  <c r="K73" i="1" s="1"/>
  <c r="L73" i="1" s="1"/>
  <c r="I72" i="1"/>
  <c r="J72" i="1" s="1"/>
  <c r="K72" i="1" s="1"/>
  <c r="L72" i="1" s="1"/>
  <c r="I71" i="1"/>
  <c r="J71" i="1" s="1"/>
  <c r="I70" i="1"/>
  <c r="J70" i="1" s="1"/>
  <c r="I69" i="1"/>
  <c r="J69" i="1" s="1"/>
  <c r="I68" i="1"/>
  <c r="J68" i="1" s="1"/>
  <c r="I67" i="1"/>
  <c r="J67" i="1" s="1"/>
  <c r="K67" i="1" s="1"/>
  <c r="L67" i="1" s="1"/>
  <c r="I66" i="1"/>
  <c r="J66" i="1" s="1"/>
  <c r="K66" i="1" s="1"/>
  <c r="L66" i="1" s="1"/>
  <c r="I65" i="1"/>
  <c r="J65" i="1" s="1"/>
  <c r="K65" i="1" s="1"/>
  <c r="L65" i="1" s="1"/>
  <c r="I64" i="1"/>
  <c r="J64" i="1" s="1"/>
  <c r="I63" i="1"/>
  <c r="J63" i="1" s="1"/>
  <c r="I62" i="1"/>
  <c r="J62" i="1" s="1"/>
  <c r="I61" i="1"/>
  <c r="J61" i="1" s="1"/>
  <c r="I60" i="1"/>
  <c r="J60" i="1" s="1"/>
  <c r="I59" i="1"/>
  <c r="J59" i="1" s="1"/>
  <c r="I58" i="1"/>
  <c r="J58" i="1" s="1"/>
  <c r="K58" i="1" s="1"/>
  <c r="L58" i="1" s="1"/>
  <c r="I57" i="1"/>
  <c r="J57" i="1" s="1"/>
  <c r="K57" i="1" s="1"/>
  <c r="L57" i="1" s="1"/>
  <c r="I56" i="1"/>
  <c r="J56" i="1" s="1"/>
  <c r="K56" i="1" s="1"/>
  <c r="L56" i="1" s="1"/>
  <c r="I55" i="1"/>
  <c r="J55" i="1" s="1"/>
  <c r="I54" i="1"/>
  <c r="J54" i="1" s="1"/>
  <c r="I53" i="1"/>
  <c r="J53" i="1" s="1"/>
  <c r="I52" i="1"/>
  <c r="J52" i="1" s="1"/>
  <c r="I51" i="1"/>
  <c r="J51" i="1" s="1"/>
  <c r="I50" i="1"/>
  <c r="J50" i="1" s="1"/>
  <c r="K50" i="1" s="1"/>
  <c r="L50" i="1" s="1"/>
  <c r="I49" i="1"/>
  <c r="J49" i="1" s="1"/>
  <c r="K49" i="1" s="1"/>
  <c r="L49" i="1" s="1"/>
  <c r="I48" i="1"/>
  <c r="J48" i="1" s="1"/>
  <c r="K48" i="1" s="1"/>
  <c r="L48" i="1" s="1"/>
  <c r="I47" i="1"/>
  <c r="J47" i="1" s="1"/>
  <c r="I46" i="1"/>
  <c r="J46" i="1" s="1"/>
  <c r="I45" i="1"/>
  <c r="J45" i="1" s="1"/>
  <c r="I44" i="1"/>
  <c r="J44" i="1" s="1"/>
  <c r="I43" i="1"/>
  <c r="J43" i="1" s="1"/>
  <c r="I42" i="1"/>
  <c r="J42" i="1" s="1"/>
  <c r="K42" i="1" s="1"/>
  <c r="L42" i="1" s="1"/>
  <c r="I41" i="1"/>
  <c r="J41" i="1" s="1"/>
  <c r="K41" i="1" s="1"/>
  <c r="L41" i="1" s="1"/>
  <c r="I40" i="1"/>
  <c r="J40" i="1" s="1"/>
  <c r="K40" i="1" s="1"/>
  <c r="L40" i="1" s="1"/>
  <c r="I39" i="1"/>
  <c r="J39" i="1" s="1"/>
  <c r="I38" i="1"/>
  <c r="J38" i="1" s="1"/>
  <c r="I37" i="1"/>
  <c r="J37" i="1" s="1"/>
  <c r="I36" i="1"/>
  <c r="J36" i="1" s="1"/>
  <c r="I35" i="1"/>
  <c r="J35" i="1" s="1"/>
  <c r="I34" i="1"/>
  <c r="J34" i="1" s="1"/>
  <c r="K34" i="1" s="1"/>
  <c r="L34" i="1" s="1"/>
  <c r="I33" i="1"/>
  <c r="J33" i="1" s="1"/>
  <c r="K33" i="1" s="1"/>
  <c r="L33" i="1" s="1"/>
  <c r="I32" i="1"/>
  <c r="I31" i="1"/>
  <c r="I30" i="1"/>
  <c r="I29" i="1"/>
  <c r="J29" i="1" s="1"/>
  <c r="I28" i="1"/>
  <c r="J28" i="1" s="1"/>
  <c r="I27" i="1"/>
  <c r="I26" i="1"/>
  <c r="I25" i="1"/>
  <c r="I24" i="1"/>
  <c r="I23" i="1"/>
  <c r="C13" i="9"/>
  <c r="A13" i="9"/>
  <c r="I22" i="1"/>
  <c r="A56" i="9"/>
  <c r="A55" i="9"/>
  <c r="A54" i="9"/>
  <c r="A53" i="9"/>
  <c r="A52" i="9"/>
  <c r="A51" i="9"/>
  <c r="A50" i="9"/>
  <c r="A49" i="9"/>
  <c r="A48" i="9"/>
  <c r="A47" i="9"/>
  <c r="A46" i="9"/>
  <c r="A45" i="9"/>
  <c r="A44" i="9"/>
  <c r="A43" i="9"/>
  <c r="A42" i="9"/>
  <c r="A41" i="9"/>
  <c r="A40" i="9"/>
  <c r="A39" i="9"/>
  <c r="A38" i="9"/>
  <c r="A37" i="9"/>
  <c r="A36" i="9"/>
  <c r="A35" i="9"/>
  <c r="A34" i="9"/>
  <c r="A33" i="9"/>
  <c r="A32" i="9"/>
  <c r="A31" i="9"/>
  <c r="A30" i="9"/>
  <c r="A29" i="9"/>
  <c r="A28" i="9"/>
  <c r="A27" i="9"/>
  <c r="A26" i="9"/>
  <c r="A25" i="9"/>
  <c r="A24" i="9"/>
  <c r="A23" i="9"/>
  <c r="A22" i="9"/>
  <c r="A21" i="9"/>
  <c r="A20" i="9"/>
  <c r="A19" i="9"/>
  <c r="A18" i="9"/>
  <c r="A17" i="9"/>
  <c r="A16" i="9"/>
  <c r="A15" i="9"/>
  <c r="A14" i="9"/>
  <c r="A93" i="8"/>
  <c r="A57" i="8"/>
  <c r="A80" i="8"/>
  <c r="A90" i="8"/>
  <c r="A84" i="8"/>
  <c r="A83" i="8"/>
  <c r="A59" i="8"/>
  <c r="A95" i="8"/>
  <c r="A99" i="8"/>
  <c r="A54" i="8"/>
  <c r="A50" i="8"/>
  <c r="A118" i="8"/>
  <c r="A51" i="8"/>
  <c r="A37" i="8"/>
  <c r="A101" i="8"/>
  <c r="A68" i="8"/>
  <c r="A77" i="8"/>
  <c r="A79" i="8"/>
  <c r="A46" i="8"/>
  <c r="A56" i="8"/>
  <c r="A76" i="8"/>
  <c r="A53" i="8"/>
  <c r="A85" i="8"/>
  <c r="A70" i="8"/>
  <c r="A48" i="8"/>
  <c r="A97" i="8"/>
  <c r="M41" i="1" l="1"/>
  <c r="N41" i="1" s="1"/>
  <c r="M48" i="1"/>
  <c r="N48" i="1" s="1"/>
  <c r="M98" i="1"/>
  <c r="N98" i="1" s="1"/>
  <c r="M66" i="1"/>
  <c r="N66" i="1" s="1"/>
  <c r="M50" i="1"/>
  <c r="N50" i="1" s="1"/>
  <c r="M65" i="1"/>
  <c r="N65" i="1" s="1"/>
  <c r="M72" i="1"/>
  <c r="N72" i="1" s="1"/>
  <c r="M34" i="1"/>
  <c r="N34" i="1" s="1"/>
  <c r="M49" i="1"/>
  <c r="N49" i="1" s="1"/>
  <c r="M40" i="1"/>
  <c r="N40" i="1" s="1"/>
  <c r="M82" i="1"/>
  <c r="N82" i="1" s="1"/>
  <c r="M90" i="1"/>
  <c r="N90" i="1" s="1"/>
  <c r="M97" i="1"/>
  <c r="N97" i="1" s="1"/>
  <c r="M105" i="1"/>
  <c r="N105" i="1" s="1"/>
  <c r="M73" i="1"/>
  <c r="N73" i="1" s="1"/>
  <c r="M56" i="1"/>
  <c r="N56" i="1" s="1"/>
  <c r="M89" i="1"/>
  <c r="N89" i="1" s="1"/>
  <c r="M104" i="1"/>
  <c r="N104" i="1" s="1"/>
  <c r="M74" i="1"/>
  <c r="N74" i="1" s="1"/>
  <c r="M58" i="1"/>
  <c r="N58" i="1" s="1"/>
  <c r="M80" i="1"/>
  <c r="N80" i="1" s="1"/>
  <c r="M57" i="1"/>
  <c r="N57" i="1" s="1"/>
  <c r="M42" i="1"/>
  <c r="N42" i="1" s="1"/>
  <c r="M99" i="1"/>
  <c r="N99" i="1" s="1"/>
  <c r="M33" i="1"/>
  <c r="N33" i="1" s="1"/>
  <c r="M67" i="1"/>
  <c r="N67" i="1" s="1"/>
  <c r="M75" i="1"/>
  <c r="N75" i="1" s="1"/>
  <c r="M81" i="1"/>
  <c r="N81" i="1" s="1"/>
  <c r="M88" i="1"/>
  <c r="N88" i="1" s="1"/>
  <c r="M96" i="1"/>
  <c r="N96" i="1" s="1"/>
  <c r="J27" i="1"/>
  <c r="K27" i="1" s="1"/>
  <c r="L27" i="1" s="1"/>
  <c r="J30" i="1"/>
  <c r="K30" i="1" s="1"/>
  <c r="L30" i="1" s="1"/>
  <c r="J26" i="1"/>
  <c r="K26" i="1" s="1"/>
  <c r="L26" i="1" s="1"/>
  <c r="J106" i="1"/>
  <c r="K106" i="1" s="1"/>
  <c r="L106" i="1" s="1"/>
  <c r="J32" i="1"/>
  <c r="K32" i="1" s="1"/>
  <c r="L32" i="1" s="1"/>
  <c r="J25" i="1"/>
  <c r="K25" i="1" s="1"/>
  <c r="L25" i="1" s="1"/>
  <c r="J31" i="1"/>
  <c r="K31" i="1" s="1"/>
  <c r="L31" i="1" s="1"/>
  <c r="J23" i="1"/>
  <c r="K23" i="1" s="1"/>
  <c r="L23" i="1" s="1"/>
  <c r="J24" i="1"/>
  <c r="K24" i="1" s="1"/>
  <c r="L24" i="1" s="1"/>
  <c r="B46" i="8"/>
  <c r="B84" i="8"/>
  <c r="B54" i="8"/>
  <c r="B118" i="8"/>
  <c r="B51" i="8"/>
  <c r="B57" i="8"/>
  <c r="B80" i="8"/>
  <c r="B83" i="8"/>
  <c r="B95" i="8"/>
  <c r="B53" i="8"/>
  <c r="B93" i="8"/>
  <c r="B48" i="8"/>
  <c r="B77" i="8"/>
  <c r="B99" i="8"/>
  <c r="B76" i="8"/>
  <c r="B59" i="8"/>
  <c r="B50" i="8"/>
  <c r="B56" i="8"/>
  <c r="B79" i="8"/>
  <c r="B90" i="8"/>
  <c r="B97" i="8"/>
  <c r="B68" i="8"/>
  <c r="B101" i="8"/>
  <c r="B85" i="8"/>
  <c r="B70" i="8"/>
  <c r="G78" i="1"/>
  <c r="G37" i="1"/>
  <c r="G59" i="1"/>
  <c r="G68" i="1"/>
  <c r="G76" i="1"/>
  <c r="G85" i="1"/>
  <c r="G94" i="1"/>
  <c r="G77" i="1"/>
  <c r="G70" i="1"/>
  <c r="G48" i="1"/>
  <c r="G52" i="1"/>
  <c r="G74" i="1"/>
  <c r="G49" i="1"/>
  <c r="G103" i="1"/>
  <c r="G39" i="1"/>
  <c r="G95" i="1"/>
  <c r="G33" i="1"/>
  <c r="G38" i="1"/>
  <c r="G47" i="1"/>
  <c r="G56" i="1"/>
  <c r="G60" i="1"/>
  <c r="G86" i="1"/>
  <c r="G90" i="1"/>
  <c r="G69" i="1"/>
  <c r="G57" i="1"/>
  <c r="G43" i="1"/>
  <c r="G79" i="1"/>
  <c r="G99" i="1"/>
  <c r="G104" i="1"/>
  <c r="G53" i="1"/>
  <c r="G34" i="1"/>
  <c r="G55" i="1"/>
  <c r="G73" i="1"/>
  <c r="G102" i="1"/>
  <c r="G29" i="1"/>
  <c r="G51" i="1"/>
  <c r="G61" i="1"/>
  <c r="G54" i="1"/>
  <c r="G71" i="1"/>
  <c r="G98" i="1"/>
  <c r="G41" i="1"/>
  <c r="G84" i="1"/>
  <c r="G89" i="1"/>
  <c r="G93" i="1"/>
  <c r="G101" i="1"/>
  <c r="G46" i="1"/>
  <c r="G66" i="1"/>
  <c r="G87" i="1"/>
  <c r="G35" i="1"/>
  <c r="G58" i="1"/>
  <c r="G67" i="1"/>
  <c r="G72" i="1"/>
  <c r="G75" i="1"/>
  <c r="G80" i="1"/>
  <c r="G83" i="1"/>
  <c r="G92" i="1"/>
  <c r="G97" i="1"/>
  <c r="G100" i="1"/>
  <c r="G45" i="1"/>
  <c r="G63" i="1"/>
  <c r="G81" i="1"/>
  <c r="G36" i="1"/>
  <c r="G64" i="1"/>
  <c r="G44" i="1"/>
  <c r="G91" i="1"/>
  <c r="G42" i="1"/>
  <c r="G62" i="1"/>
  <c r="G50" i="1"/>
  <c r="G82" i="1"/>
  <c r="G65" i="1"/>
  <c r="G105" i="1"/>
  <c r="K64" i="1"/>
  <c r="L64" i="1" s="1"/>
  <c r="G40" i="1"/>
  <c r="G88" i="1"/>
  <c r="G96" i="1"/>
  <c r="K91" i="1"/>
  <c r="L91" i="1" s="1"/>
  <c r="K83" i="1"/>
  <c r="L83" i="1" s="1"/>
  <c r="K61" i="1"/>
  <c r="L61" i="1" s="1"/>
  <c r="K53" i="1"/>
  <c r="L53" i="1" s="1"/>
  <c r="K59" i="1"/>
  <c r="L59" i="1" s="1"/>
  <c r="K68" i="1"/>
  <c r="L68" i="1" s="1"/>
  <c r="K77" i="1"/>
  <c r="L77" i="1" s="1"/>
  <c r="K86" i="1"/>
  <c r="L86" i="1" s="1"/>
  <c r="K38" i="1"/>
  <c r="L38" i="1" s="1"/>
  <c r="K37" i="1"/>
  <c r="L37" i="1" s="1"/>
  <c r="K43" i="1"/>
  <c r="L43" i="1" s="1"/>
  <c r="K100" i="1"/>
  <c r="L100" i="1" s="1"/>
  <c r="K62" i="1"/>
  <c r="L62" i="1" s="1"/>
  <c r="K69" i="1"/>
  <c r="L69" i="1" s="1"/>
  <c r="K29" i="1"/>
  <c r="L29" i="1" s="1"/>
  <c r="K35" i="1"/>
  <c r="L35" i="1" s="1"/>
  <c r="K54" i="1"/>
  <c r="L54" i="1" s="1"/>
  <c r="K52" i="1"/>
  <c r="L52" i="1" s="1"/>
  <c r="K76" i="1"/>
  <c r="L76" i="1" s="1"/>
  <c r="K94" i="1"/>
  <c r="L94" i="1" s="1"/>
  <c r="K45" i="1"/>
  <c r="L45" i="1" s="1"/>
  <c r="K51" i="1"/>
  <c r="L51" i="1" s="1"/>
  <c r="K84" i="1"/>
  <c r="L84" i="1" s="1"/>
  <c r="K93" i="1"/>
  <c r="L93" i="1" s="1"/>
  <c r="K102" i="1"/>
  <c r="L102" i="1" s="1"/>
  <c r="K36" i="1"/>
  <c r="L36" i="1" s="1"/>
  <c r="K70" i="1"/>
  <c r="L70" i="1" s="1"/>
  <c r="K28" i="1"/>
  <c r="L28" i="1" s="1"/>
  <c r="K60" i="1"/>
  <c r="L60" i="1" s="1"/>
  <c r="K78" i="1"/>
  <c r="L78" i="1" s="1"/>
  <c r="K46" i="1"/>
  <c r="L46" i="1" s="1"/>
  <c r="K85" i="1"/>
  <c r="L85" i="1" s="1"/>
  <c r="K44" i="1"/>
  <c r="L44" i="1" s="1"/>
  <c r="K92" i="1"/>
  <c r="L92" i="1" s="1"/>
  <c r="K101" i="1"/>
  <c r="L101" i="1" s="1"/>
  <c r="K39" i="1"/>
  <c r="L39" i="1" s="1"/>
  <c r="K47" i="1"/>
  <c r="L47" i="1" s="1"/>
  <c r="K55" i="1"/>
  <c r="L55" i="1" s="1"/>
  <c r="K63" i="1"/>
  <c r="L63" i="1" s="1"/>
  <c r="K71" i="1"/>
  <c r="L71" i="1" s="1"/>
  <c r="K79" i="1"/>
  <c r="L79" i="1" s="1"/>
  <c r="K87" i="1"/>
  <c r="L87" i="1" s="1"/>
  <c r="K95" i="1"/>
  <c r="L95" i="1" s="1"/>
  <c r="K103" i="1"/>
  <c r="L103" i="1" s="1"/>
  <c r="J22" i="1"/>
  <c r="B37" i="8"/>
  <c r="A38" i="8"/>
  <c r="M60" i="1" l="1"/>
  <c r="N60" i="1" s="1"/>
  <c r="M51" i="1"/>
  <c r="N51" i="1" s="1"/>
  <c r="M69" i="1"/>
  <c r="N69" i="1" s="1"/>
  <c r="M86" i="1"/>
  <c r="N86" i="1" s="1"/>
  <c r="M103" i="1"/>
  <c r="N103" i="1" s="1"/>
  <c r="M84" i="1"/>
  <c r="N84" i="1" s="1"/>
  <c r="M47" i="1"/>
  <c r="N47" i="1" s="1"/>
  <c r="M102" i="1"/>
  <c r="N102" i="1" s="1"/>
  <c r="M44" i="1"/>
  <c r="N44" i="1" s="1"/>
  <c r="M52" i="1"/>
  <c r="N52" i="1" s="1"/>
  <c r="M100" i="1"/>
  <c r="N100" i="1" s="1"/>
  <c r="M53" i="1"/>
  <c r="N53" i="1" s="1"/>
  <c r="M32" i="1"/>
  <c r="M39" i="1"/>
  <c r="N39" i="1" s="1"/>
  <c r="M29" i="1"/>
  <c r="N29" i="1" s="1"/>
  <c r="M85" i="1"/>
  <c r="N85" i="1" s="1"/>
  <c r="M61" i="1"/>
  <c r="N61" i="1" s="1"/>
  <c r="M106" i="1"/>
  <c r="M87" i="1"/>
  <c r="N87" i="1" s="1"/>
  <c r="M55" i="1"/>
  <c r="N55" i="1" s="1"/>
  <c r="M92" i="1"/>
  <c r="N92" i="1" s="1"/>
  <c r="M36" i="1"/>
  <c r="N36" i="1" s="1"/>
  <c r="M76" i="1"/>
  <c r="N76" i="1" s="1"/>
  <c r="M59" i="1"/>
  <c r="N59" i="1" s="1"/>
  <c r="M91" i="1"/>
  <c r="N91" i="1" s="1"/>
  <c r="M78" i="1"/>
  <c r="N78" i="1" s="1"/>
  <c r="M64" i="1"/>
  <c r="N64" i="1" s="1"/>
  <c r="M30" i="1"/>
  <c r="M54" i="1"/>
  <c r="N54" i="1" s="1"/>
  <c r="M101" i="1"/>
  <c r="N101" i="1" s="1"/>
  <c r="M70" i="1"/>
  <c r="N70" i="1" s="1"/>
  <c r="M94" i="1"/>
  <c r="N94" i="1" s="1"/>
  <c r="M68" i="1"/>
  <c r="N68" i="1" s="1"/>
  <c r="M83" i="1"/>
  <c r="N83" i="1" s="1"/>
  <c r="M31" i="1"/>
  <c r="M27" i="1"/>
  <c r="M71" i="1"/>
  <c r="N71" i="1" s="1"/>
  <c r="M38" i="1"/>
  <c r="N38" i="1" s="1"/>
  <c r="M46" i="1"/>
  <c r="N46" i="1" s="1"/>
  <c r="M93" i="1"/>
  <c r="N93" i="1" s="1"/>
  <c r="M35" i="1"/>
  <c r="N35" i="1" s="1"/>
  <c r="M37" i="1"/>
  <c r="N37" i="1" s="1"/>
  <c r="M79" i="1"/>
  <c r="N79" i="1" s="1"/>
  <c r="M43" i="1"/>
  <c r="N43" i="1" s="1"/>
  <c r="M95" i="1"/>
  <c r="N95" i="1" s="1"/>
  <c r="M63" i="1"/>
  <c r="N63" i="1" s="1"/>
  <c r="M28" i="1"/>
  <c r="M45" i="1"/>
  <c r="N45" i="1" s="1"/>
  <c r="M62" i="1"/>
  <c r="N62" i="1" s="1"/>
  <c r="M77" i="1"/>
  <c r="N77" i="1" s="1"/>
  <c r="K22" i="1"/>
  <c r="L22" i="1" s="1"/>
  <c r="B38" i="8"/>
  <c r="T106" i="1"/>
  <c r="T105" i="1"/>
  <c r="T104" i="1"/>
  <c r="T103" i="1"/>
  <c r="T102" i="1"/>
  <c r="T101" i="1"/>
  <c r="T100" i="1"/>
  <c r="T99" i="1"/>
  <c r="T98" i="1"/>
  <c r="T97" i="1"/>
  <c r="T96" i="1"/>
  <c r="T95" i="1"/>
  <c r="T94" i="1"/>
  <c r="T93" i="1"/>
  <c r="T92" i="1"/>
  <c r="T91" i="1"/>
  <c r="T90" i="1"/>
  <c r="T89" i="1"/>
  <c r="T88" i="1"/>
  <c r="T87" i="1"/>
  <c r="T86" i="1"/>
  <c r="T85" i="1"/>
  <c r="T84" i="1"/>
  <c r="T83" i="1"/>
  <c r="T82" i="1"/>
  <c r="T81" i="1"/>
  <c r="T80" i="1"/>
  <c r="T79" i="1"/>
  <c r="T78" i="1"/>
  <c r="T77" i="1"/>
  <c r="T76" i="1"/>
  <c r="T75" i="1"/>
  <c r="T74" i="1"/>
  <c r="T73" i="1"/>
  <c r="T72" i="1"/>
  <c r="T71" i="1"/>
  <c r="T70" i="1"/>
  <c r="T69" i="1"/>
  <c r="T68" i="1"/>
  <c r="T67" i="1"/>
  <c r="T66" i="1"/>
  <c r="T65" i="1"/>
  <c r="T64" i="1"/>
  <c r="T63" i="1"/>
  <c r="T62" i="1"/>
  <c r="T61" i="1"/>
  <c r="T60" i="1"/>
  <c r="T59" i="1"/>
  <c r="T58" i="1"/>
  <c r="T57" i="1"/>
  <c r="T56" i="1"/>
  <c r="T55" i="1"/>
  <c r="T54" i="1"/>
  <c r="T53" i="1"/>
  <c r="T52" i="1"/>
  <c r="T51" i="1"/>
  <c r="T50" i="1"/>
  <c r="T49" i="1"/>
  <c r="T48" i="1"/>
  <c r="T47" i="1"/>
  <c r="T46" i="1"/>
  <c r="T45" i="1"/>
  <c r="T44" i="1"/>
  <c r="T43" i="1"/>
  <c r="T42" i="1"/>
  <c r="T41" i="1"/>
  <c r="T40" i="1"/>
  <c r="T39" i="1"/>
  <c r="T38" i="1"/>
  <c r="T37" i="1"/>
  <c r="T36" i="1"/>
  <c r="T35" i="1"/>
  <c r="T34" i="1"/>
  <c r="T33" i="1"/>
  <c r="T32" i="1"/>
  <c r="T31" i="1"/>
  <c r="T30" i="1"/>
  <c r="T29" i="1"/>
  <c r="T28" i="1"/>
  <c r="T27" i="1"/>
  <c r="T26" i="1"/>
  <c r="T25" i="1"/>
  <c r="T24" i="1"/>
  <c r="T23" i="1"/>
  <c r="T22" i="1"/>
  <c r="A42" i="8"/>
  <c r="A39" i="8"/>
  <c r="A120" i="8"/>
  <c r="A41" i="8"/>
  <c r="A36" i="8"/>
  <c r="A35" i="8"/>
  <c r="A40" i="8"/>
  <c r="A18" i="8"/>
  <c r="A31" i="8"/>
  <c r="B42" i="8" l="1"/>
  <c r="B39" i="8"/>
  <c r="B41" i="8"/>
  <c r="B40" i="8"/>
  <c r="B36" i="8"/>
  <c r="B35" i="8"/>
  <c r="B31" i="8"/>
  <c r="B18" i="8"/>
  <c r="B120" i="8"/>
  <c r="A94" i="8"/>
  <c r="A149" i="8"/>
  <c r="A128" i="8"/>
  <c r="A165" i="8"/>
  <c r="A131" i="8"/>
  <c r="A122" i="8"/>
  <c r="A153" i="8"/>
  <c r="A150" i="8"/>
  <c r="A96" i="8"/>
  <c r="A133" i="8"/>
  <c r="A106" i="8"/>
  <c r="A162" i="8"/>
  <c r="A152" i="8"/>
  <c r="A146" i="8"/>
  <c r="A176" i="8"/>
  <c r="A92" i="8"/>
  <c r="A136" i="8"/>
  <c r="A172" i="8"/>
  <c r="A147" i="8"/>
  <c r="A135" i="8"/>
  <c r="A170" i="8"/>
  <c r="A126" i="8"/>
  <c r="A104" i="8"/>
  <c r="A139" i="8"/>
  <c r="A166" i="8"/>
  <c r="A129" i="8"/>
  <c r="A159" i="8"/>
  <c r="A158" i="8"/>
  <c r="A157" i="8"/>
  <c r="A140" i="8"/>
  <c r="A177" i="8"/>
  <c r="A98" i="8"/>
  <c r="A144" i="8"/>
  <c r="A161" i="8"/>
  <c r="A132" i="8"/>
  <c r="A123" i="8"/>
  <c r="A171" i="8"/>
  <c r="A125" i="8"/>
  <c r="A173" i="8"/>
  <c r="A167" i="8"/>
  <c r="A130" i="8"/>
  <c r="A124" i="8"/>
  <c r="A119" i="8"/>
  <c r="A137" i="8"/>
  <c r="A121" i="8"/>
  <c r="A160" i="8"/>
  <c r="A169" i="8"/>
  <c r="A154" i="8"/>
  <c r="A163" i="8"/>
  <c r="A145" i="8"/>
  <c r="A175" i="8"/>
  <c r="A164" i="8"/>
  <c r="A127" i="8"/>
  <c r="A102" i="8"/>
  <c r="A156" i="8"/>
  <c r="A141" i="8"/>
  <c r="A138" i="8"/>
  <c r="A155" i="8"/>
  <c r="A148" i="8"/>
  <c r="A168" i="8"/>
  <c r="A174" i="8"/>
  <c r="A134" i="8"/>
  <c r="A142" i="8"/>
  <c r="A151" i="8"/>
  <c r="A117" i="8"/>
  <c r="A100" i="8"/>
  <c r="A143" i="8"/>
  <c r="B176" i="8" l="1"/>
  <c r="B172" i="8"/>
  <c r="B168" i="8"/>
  <c r="B164" i="8"/>
  <c r="B160" i="8"/>
  <c r="B156" i="8"/>
  <c r="B152" i="8"/>
  <c r="B148" i="8"/>
  <c r="B144" i="8"/>
  <c r="B140" i="8"/>
  <c r="B136" i="8"/>
  <c r="B132" i="8"/>
  <c r="B128" i="8"/>
  <c r="B121" i="8"/>
  <c r="B169" i="8"/>
  <c r="B157" i="8"/>
  <c r="B145" i="8"/>
  <c r="B137" i="8"/>
  <c r="B129" i="8"/>
  <c r="B122" i="8"/>
  <c r="B174" i="8"/>
  <c r="B166" i="8"/>
  <c r="B158" i="8"/>
  <c r="B150" i="8"/>
  <c r="B142" i="8"/>
  <c r="B134" i="8"/>
  <c r="B130" i="8"/>
  <c r="B126" i="8"/>
  <c r="B123" i="8"/>
  <c r="B177" i="8"/>
  <c r="B165" i="8"/>
  <c r="B153" i="8"/>
  <c r="B141" i="8"/>
  <c r="B133" i="8"/>
  <c r="B125" i="8"/>
  <c r="B119" i="8"/>
  <c r="B170" i="8"/>
  <c r="B162" i="8"/>
  <c r="B154" i="8"/>
  <c r="B146" i="8"/>
  <c r="B138" i="8"/>
  <c r="B106" i="8"/>
  <c r="B173" i="8"/>
  <c r="B161" i="8"/>
  <c r="B149" i="8"/>
  <c r="B104" i="8"/>
  <c r="B175" i="8"/>
  <c r="B171" i="8"/>
  <c r="B167" i="8"/>
  <c r="B163" i="8"/>
  <c r="B159" i="8"/>
  <c r="B155" i="8"/>
  <c r="B151" i="8"/>
  <c r="B147" i="8"/>
  <c r="B143" i="8"/>
  <c r="B139" i="8"/>
  <c r="B135" i="8"/>
  <c r="B131" i="8"/>
  <c r="B127" i="8"/>
  <c r="B124" i="8"/>
  <c r="B102" i="8"/>
  <c r="B100" i="8"/>
  <c r="B98" i="8"/>
  <c r="B96" i="8"/>
  <c r="B92" i="8"/>
  <c r="B117" i="8"/>
  <c r="B94" i="8"/>
  <c r="A88" i="8"/>
  <c r="A89" i="8"/>
  <c r="B88" i="8" l="1"/>
  <c r="B89" i="8"/>
  <c r="D4" i="8"/>
  <c r="D11" i="8" s="1"/>
  <c r="A74" i="8"/>
  <c r="A72" i="8"/>
  <c r="A45" i="8"/>
  <c r="A71" i="8"/>
  <c r="A75" i="8"/>
  <c r="A23" i="8"/>
  <c r="A82" i="8"/>
  <c r="A67" i="8"/>
  <c r="A10" i="8"/>
  <c r="A29" i="8"/>
  <c r="A55" i="8"/>
  <c r="A28" i="8"/>
  <c r="A30" i="8"/>
  <c r="A73" i="8"/>
  <c r="A25" i="8"/>
  <c r="A21" i="8"/>
  <c r="A24" i="8"/>
  <c r="A52" i="8"/>
  <c r="A22" i="8"/>
  <c r="A69" i="8"/>
  <c r="A12" i="8"/>
  <c r="A16" i="8"/>
  <c r="A49" i="8"/>
  <c r="A27" i="8"/>
  <c r="A17" i="8"/>
  <c r="A44" i="8"/>
  <c r="A78" i="8"/>
  <c r="A26" i="8"/>
  <c r="A15" i="8"/>
  <c r="A60" i="8"/>
  <c r="A81" i="8"/>
  <c r="A58" i="8"/>
  <c r="A20" i="8"/>
  <c r="D66" i="8" l="1"/>
  <c r="L20" i="1" s="1"/>
  <c r="D65" i="8"/>
  <c r="L19" i="1" s="1"/>
  <c r="D64" i="8"/>
  <c r="L18" i="1" s="1"/>
  <c r="D63" i="8"/>
  <c r="K20" i="1" s="1"/>
  <c r="D62" i="8"/>
  <c r="K19" i="1" s="1"/>
  <c r="D61" i="8"/>
  <c r="K18" i="1" s="1"/>
  <c r="D113" i="8"/>
  <c r="D112" i="8"/>
  <c r="N8" i="9" s="1"/>
  <c r="D13" i="8"/>
  <c r="D14" i="8"/>
  <c r="T2" i="1" s="1"/>
  <c r="D91" i="8"/>
  <c r="I1" i="9" s="1"/>
  <c r="D34" i="8"/>
  <c r="D33" i="8"/>
  <c r="D114" i="8"/>
  <c r="J9" i="9" s="1"/>
  <c r="N9" i="9" s="1"/>
  <c r="Q9" i="9" s="1"/>
  <c r="D115" i="8"/>
  <c r="J10" i="9" s="1"/>
  <c r="N10" i="9" s="1"/>
  <c r="Q10" i="9" s="1"/>
  <c r="D118" i="8"/>
  <c r="C10" i="9" s="1"/>
  <c r="D117" i="8"/>
  <c r="C9" i="9" s="1"/>
  <c r="D116" i="8"/>
  <c r="D111" i="8"/>
  <c r="I12" i="9" s="1"/>
  <c r="D110" i="8"/>
  <c r="I11" i="9" s="1"/>
  <c r="D109" i="8"/>
  <c r="I10" i="9" s="1"/>
  <c r="D108" i="8"/>
  <c r="I9" i="9" s="1"/>
  <c r="D107" i="8"/>
  <c r="H12" i="9" s="1"/>
  <c r="D105" i="8"/>
  <c r="G12" i="9" s="1"/>
  <c r="D103" i="8"/>
  <c r="F12" i="9" s="1"/>
  <c r="D101" i="8"/>
  <c r="E12" i="9" s="1"/>
  <c r="D99" i="8"/>
  <c r="D12" i="9" s="1"/>
  <c r="D97" i="8"/>
  <c r="F10" i="9" s="1"/>
  <c r="D95" i="8"/>
  <c r="D10" i="9" s="1"/>
  <c r="D93" i="8"/>
  <c r="B10" i="9" s="1"/>
  <c r="D90" i="8"/>
  <c r="B8" i="9" s="1"/>
  <c r="D83" i="8"/>
  <c r="S19" i="1" s="1"/>
  <c r="D84" i="8"/>
  <c r="S20" i="1" s="1"/>
  <c r="D85" i="8"/>
  <c r="S21" i="1" s="1"/>
  <c r="D79" i="8"/>
  <c r="R19" i="1" s="1"/>
  <c r="D80" i="8"/>
  <c r="R20" i="1" s="1"/>
  <c r="D70" i="8"/>
  <c r="N19" i="1" s="1"/>
  <c r="D76" i="8"/>
  <c r="P19" i="1" s="1"/>
  <c r="D77" i="8"/>
  <c r="D59" i="8"/>
  <c r="F19" i="1" s="1"/>
  <c r="D68" i="8"/>
  <c r="M19" i="1" s="1"/>
  <c r="D52" i="8"/>
  <c r="D18" i="1" s="1"/>
  <c r="D53" i="8"/>
  <c r="D19" i="1" s="1"/>
  <c r="D54" i="8"/>
  <c r="D20" i="1" s="1"/>
  <c r="D55" i="8"/>
  <c r="D56" i="8"/>
  <c r="E19" i="1" s="1"/>
  <c r="D57" i="8"/>
  <c r="E20" i="1" s="1"/>
  <c r="D51" i="8"/>
  <c r="C20" i="1" s="1"/>
  <c r="D50" i="8"/>
  <c r="C19" i="1" s="1"/>
  <c r="D48" i="8"/>
  <c r="B20" i="1" s="1"/>
  <c r="D46" i="8"/>
  <c r="A19" i="1" s="1"/>
  <c r="D39" i="8"/>
  <c r="N13" i="1" s="1"/>
  <c r="D41" i="8"/>
  <c r="D40" i="8"/>
  <c r="D42" i="8"/>
  <c r="D35" i="8"/>
  <c r="N3" i="1" s="1"/>
  <c r="D38" i="8"/>
  <c r="N12" i="1" s="1"/>
  <c r="D36" i="8"/>
  <c r="N10" i="1" s="1"/>
  <c r="D43" i="8"/>
  <c r="D37" i="8"/>
  <c r="N11" i="1" s="1"/>
  <c r="D31" i="8"/>
  <c r="D32" i="8"/>
  <c r="D18" i="8"/>
  <c r="D19" i="8"/>
  <c r="B22" i="8"/>
  <c r="B24" i="8"/>
  <c r="B20" i="8"/>
  <c r="B29" i="8"/>
  <c r="B27" i="8"/>
  <c r="B28" i="8"/>
  <c r="B17" i="8"/>
  <c r="B12" i="8"/>
  <c r="B16" i="8"/>
  <c r="B26" i="8"/>
  <c r="B21" i="8"/>
  <c r="B23" i="8"/>
  <c r="B15" i="8"/>
  <c r="B25" i="8"/>
  <c r="B10" i="8"/>
  <c r="D81" i="8"/>
  <c r="R21" i="1" s="1"/>
  <c r="D132" i="8"/>
  <c r="C27" i="9" s="1"/>
  <c r="D140" i="8"/>
  <c r="C35" i="9" s="1"/>
  <c r="D148" i="8"/>
  <c r="C43" i="9" s="1"/>
  <c r="D156" i="8"/>
  <c r="C51" i="9" s="1"/>
  <c r="D168" i="8"/>
  <c r="D138" i="8"/>
  <c r="C33" i="9" s="1"/>
  <c r="D154" i="8"/>
  <c r="C49" i="9" s="1"/>
  <c r="D160" i="8"/>
  <c r="C55" i="9" s="1"/>
  <c r="D135" i="8"/>
  <c r="C30" i="9" s="1"/>
  <c r="D159" i="8"/>
  <c r="C54" i="9" s="1"/>
  <c r="G32" i="1" s="1"/>
  <c r="D126" i="8"/>
  <c r="C21" i="9" s="1"/>
  <c r="D131" i="8"/>
  <c r="C26" i="9" s="1"/>
  <c r="D139" i="8"/>
  <c r="C34" i="9" s="1"/>
  <c r="D147" i="8"/>
  <c r="C42" i="9" s="1"/>
  <c r="D155" i="8"/>
  <c r="C50" i="9" s="1"/>
  <c r="D167" i="8"/>
  <c r="D130" i="8"/>
  <c r="C25" i="9" s="1"/>
  <c r="D146" i="8"/>
  <c r="C41" i="9" s="1"/>
  <c r="D166" i="8"/>
  <c r="D172" i="8"/>
  <c r="D143" i="8"/>
  <c r="C38" i="9" s="1"/>
  <c r="D171" i="8"/>
  <c r="D142" i="8"/>
  <c r="C37" i="9" s="1"/>
  <c r="D150" i="8"/>
  <c r="C45" i="9" s="1"/>
  <c r="D141" i="8"/>
  <c r="C36" i="9" s="1"/>
  <c r="D157" i="8"/>
  <c r="C52" i="9" s="1"/>
  <c r="D170" i="8"/>
  <c r="D129" i="8"/>
  <c r="C24" i="9" s="1"/>
  <c r="D137" i="8"/>
  <c r="C32" i="9" s="1"/>
  <c r="D145" i="8"/>
  <c r="C40" i="9" s="1"/>
  <c r="D153" i="8"/>
  <c r="C48" i="9" s="1"/>
  <c r="D161" i="8"/>
  <c r="C56" i="9" s="1"/>
  <c r="D173" i="8"/>
  <c r="D128" i="8"/>
  <c r="C23" i="9" s="1"/>
  <c r="D136" i="8"/>
  <c r="C31" i="9" s="1"/>
  <c r="D144" i="8"/>
  <c r="C39" i="9" s="1"/>
  <c r="D152" i="8"/>
  <c r="C47" i="9" s="1"/>
  <c r="D127" i="8"/>
  <c r="C22" i="9" s="1"/>
  <c r="D151" i="8"/>
  <c r="C46" i="9" s="1"/>
  <c r="D134" i="8"/>
  <c r="C29" i="9" s="1"/>
  <c r="D158" i="8"/>
  <c r="C53" i="9" s="1"/>
  <c r="D133" i="8"/>
  <c r="C28" i="9" s="1"/>
  <c r="D149" i="8"/>
  <c r="C44" i="9" s="1"/>
  <c r="D169" i="8"/>
  <c r="B81" i="8"/>
  <c r="B82" i="8"/>
  <c r="B78" i="8"/>
  <c r="B47" i="8"/>
  <c r="B67" i="8"/>
  <c r="B58" i="8"/>
  <c r="B52" i="8"/>
  <c r="B74" i="8"/>
  <c r="B60" i="8"/>
  <c r="B69" i="8"/>
  <c r="B73" i="8"/>
  <c r="B72" i="8"/>
  <c r="B55" i="8"/>
  <c r="B75" i="8"/>
  <c r="B49" i="8"/>
  <c r="B44" i="8"/>
  <c r="B45" i="8"/>
  <c r="B71" i="8"/>
  <c r="B30" i="8"/>
  <c r="D44" i="8"/>
  <c r="A17" i="1" s="1"/>
  <c r="D60" i="8"/>
  <c r="F20" i="1" s="1"/>
  <c r="D10" i="8"/>
  <c r="A1" i="1" s="1"/>
  <c r="D24" i="8"/>
  <c r="A14" i="1" s="1"/>
  <c r="D47" i="8"/>
  <c r="D88" i="8"/>
  <c r="B6" i="9" s="1"/>
  <c r="D102" i="8"/>
  <c r="F11" i="9" s="1"/>
  <c r="D123" i="8"/>
  <c r="C18" i="9" s="1"/>
  <c r="D178" i="8"/>
  <c r="D186" i="8"/>
  <c r="D194" i="8"/>
  <c r="D202" i="8"/>
  <c r="D210" i="8"/>
  <c r="D218" i="8"/>
  <c r="D226" i="8"/>
  <c r="D234" i="8"/>
  <c r="D242" i="8"/>
  <c r="D250" i="8"/>
  <c r="D258" i="8"/>
  <c r="D266" i="8"/>
  <c r="D274" i="8"/>
  <c r="D282" i="8"/>
  <c r="D290" i="8"/>
  <c r="D298" i="8"/>
  <c r="D306" i="8"/>
  <c r="D314" i="8"/>
  <c r="D322" i="8"/>
  <c r="D330" i="8"/>
  <c r="D338" i="8"/>
  <c r="D346" i="8"/>
  <c r="D354" i="8"/>
  <c r="D362" i="8"/>
  <c r="D370" i="8"/>
  <c r="D378" i="8"/>
  <c r="D386" i="8"/>
  <c r="D394" i="8"/>
  <c r="D402" i="8"/>
  <c r="D410" i="8"/>
  <c r="D418" i="8"/>
  <c r="D426" i="8"/>
  <c r="D434" i="8"/>
  <c r="D442" i="8"/>
  <c r="D30" i="8"/>
  <c r="D15" i="1" s="1"/>
  <c r="D98" i="8"/>
  <c r="D11" i="9" s="1"/>
  <c r="D184" i="8"/>
  <c r="D200" i="8"/>
  <c r="D216" i="8"/>
  <c r="D240" i="8"/>
  <c r="D256" i="8"/>
  <c r="D280" i="8"/>
  <c r="D304" i="8"/>
  <c r="D328" i="8"/>
  <c r="D352" i="8"/>
  <c r="D376" i="8"/>
  <c r="D400" i="8"/>
  <c r="D424" i="8"/>
  <c r="D21" i="8"/>
  <c r="A11" i="1" s="1"/>
  <c r="D72" i="8"/>
  <c r="D120" i="8"/>
  <c r="C15" i="9" s="1"/>
  <c r="D191" i="8"/>
  <c r="D215" i="8"/>
  <c r="D239" i="8"/>
  <c r="D263" i="8"/>
  <c r="D287" i="8"/>
  <c r="D311" i="8"/>
  <c r="D335" i="8"/>
  <c r="D359" i="8"/>
  <c r="D383" i="8"/>
  <c r="D407" i="8"/>
  <c r="D431" i="8"/>
  <c r="D28" i="8"/>
  <c r="D13" i="1" s="1"/>
  <c r="D78" i="8"/>
  <c r="R18" i="1" s="1"/>
  <c r="D174" i="8"/>
  <c r="D198" i="8"/>
  <c r="D222" i="8"/>
  <c r="D246" i="8"/>
  <c r="D270" i="8"/>
  <c r="D294" i="8"/>
  <c r="D318" i="8"/>
  <c r="D342" i="8"/>
  <c r="D366" i="8"/>
  <c r="D390" i="8"/>
  <c r="D414" i="8"/>
  <c r="D438" i="8"/>
  <c r="D27" i="8"/>
  <c r="D12" i="1" s="1"/>
  <c r="D71" i="8"/>
  <c r="D21" i="1" s="1"/>
  <c r="D189" i="8"/>
  <c r="D205" i="8"/>
  <c r="D229" i="8"/>
  <c r="D253" i="8"/>
  <c r="D277" i="8"/>
  <c r="D301" i="8"/>
  <c r="D325" i="8"/>
  <c r="D349" i="8"/>
  <c r="D373" i="8"/>
  <c r="D405" i="8"/>
  <c r="D429" i="8"/>
  <c r="D26" i="8"/>
  <c r="D11" i="1" s="1"/>
  <c r="D69" i="8"/>
  <c r="N18" i="1" s="1"/>
  <c r="D106" i="8"/>
  <c r="H11" i="9" s="1"/>
  <c r="D196" i="8"/>
  <c r="D220" i="8"/>
  <c r="D244" i="8"/>
  <c r="D268" i="8"/>
  <c r="D292" i="8"/>
  <c r="D316" i="8"/>
  <c r="D340" i="8"/>
  <c r="D364" i="8"/>
  <c r="D388" i="8"/>
  <c r="D412" i="8"/>
  <c r="D436" i="8"/>
  <c r="D23" i="8"/>
  <c r="A13" i="1" s="1"/>
  <c r="D73" i="8"/>
  <c r="P17" i="1" s="1"/>
  <c r="D87" i="8"/>
  <c r="D100" i="8"/>
  <c r="E11" i="9" s="1"/>
  <c r="D122" i="8"/>
  <c r="C17" i="9" s="1"/>
  <c r="D177" i="8"/>
  <c r="D185" i="8"/>
  <c r="D193" i="8"/>
  <c r="D201" i="8"/>
  <c r="D209" i="8"/>
  <c r="D217" i="8"/>
  <c r="D225" i="8"/>
  <c r="D233" i="8"/>
  <c r="D241" i="8"/>
  <c r="D249" i="8"/>
  <c r="D257" i="8"/>
  <c r="D265" i="8"/>
  <c r="D273" i="8"/>
  <c r="D281" i="8"/>
  <c r="D289" i="8"/>
  <c r="D297" i="8"/>
  <c r="D305" i="8"/>
  <c r="D313" i="8"/>
  <c r="D321" i="8"/>
  <c r="D329" i="8"/>
  <c r="D337" i="8"/>
  <c r="D345" i="8"/>
  <c r="D353" i="8"/>
  <c r="D361" i="8"/>
  <c r="D369" i="8"/>
  <c r="D377" i="8"/>
  <c r="D385" i="8"/>
  <c r="D393" i="8"/>
  <c r="D401" i="8"/>
  <c r="D409" i="8"/>
  <c r="D417" i="8"/>
  <c r="D425" i="8"/>
  <c r="D433" i="8"/>
  <c r="D441" i="8"/>
  <c r="D22" i="8"/>
  <c r="A12" i="1" s="1"/>
  <c r="D86" i="8"/>
  <c r="D121" i="8"/>
  <c r="C16" i="9" s="1"/>
  <c r="D176" i="8"/>
  <c r="D192" i="8"/>
  <c r="D208" i="8"/>
  <c r="D232" i="8"/>
  <c r="D248" i="8"/>
  <c r="D264" i="8"/>
  <c r="D288" i="8"/>
  <c r="D312" i="8"/>
  <c r="D336" i="8"/>
  <c r="D360" i="8"/>
  <c r="D384" i="8"/>
  <c r="D408" i="8"/>
  <c r="D432" i="8"/>
  <c r="D58" i="8"/>
  <c r="F18" i="1" s="1"/>
  <c r="D96" i="8"/>
  <c r="F9" i="9" s="1"/>
  <c r="D183" i="8"/>
  <c r="D207" i="8"/>
  <c r="D231" i="8"/>
  <c r="D255" i="8"/>
  <c r="D279" i="8"/>
  <c r="D295" i="8"/>
  <c r="D319" i="8"/>
  <c r="D343" i="8"/>
  <c r="D367" i="8"/>
  <c r="D391" i="8"/>
  <c r="D415" i="8"/>
  <c r="D439" i="8"/>
  <c r="D94" i="8"/>
  <c r="D9" i="9" s="1"/>
  <c r="D182" i="8"/>
  <c r="D206" i="8"/>
  <c r="D230" i="8"/>
  <c r="D254" i="8"/>
  <c r="D278" i="8"/>
  <c r="D302" i="8"/>
  <c r="D326" i="8"/>
  <c r="D350" i="8"/>
  <c r="D382" i="8"/>
  <c r="D406" i="8"/>
  <c r="D430" i="8"/>
  <c r="D17" i="8"/>
  <c r="A7" i="1" s="1"/>
  <c r="D125" i="8"/>
  <c r="C20" i="9" s="1"/>
  <c r="D181" i="8"/>
  <c r="D213" i="8"/>
  <c r="D237" i="8"/>
  <c r="D269" i="8"/>
  <c r="D293" i="8"/>
  <c r="D317" i="8"/>
  <c r="D341" i="8"/>
  <c r="D365" i="8"/>
  <c r="D389" i="8"/>
  <c r="D413" i="8"/>
  <c r="D437" i="8"/>
  <c r="D16" i="8"/>
  <c r="A6" i="1" s="1"/>
  <c r="D92" i="8"/>
  <c r="B9" i="9" s="1"/>
  <c r="D180" i="8"/>
  <c r="D204" i="8"/>
  <c r="D228" i="8"/>
  <c r="D252" i="8"/>
  <c r="D276" i="8"/>
  <c r="D300" i="8"/>
  <c r="D324" i="8"/>
  <c r="D348" i="8"/>
  <c r="D372" i="8"/>
  <c r="D396" i="8"/>
  <c r="D420" i="8"/>
  <c r="D444" i="8"/>
  <c r="D15" i="8"/>
  <c r="A4" i="1" s="1"/>
  <c r="D25" i="8"/>
  <c r="A15" i="1" s="1"/>
  <c r="D45" i="8"/>
  <c r="A18" i="1" s="1"/>
  <c r="D67" i="8"/>
  <c r="M18" i="1" s="1"/>
  <c r="D89" i="8"/>
  <c r="B7" i="9" s="1"/>
  <c r="D104" i="8"/>
  <c r="G11" i="9" s="1"/>
  <c r="D124" i="8"/>
  <c r="C19" i="9" s="1"/>
  <c r="D179" i="8"/>
  <c r="D187" i="8"/>
  <c r="D195" i="8"/>
  <c r="D203" i="8"/>
  <c r="D211" i="8"/>
  <c r="D219" i="8"/>
  <c r="D227" i="8"/>
  <c r="D235" i="8"/>
  <c r="D243" i="8"/>
  <c r="D251" i="8"/>
  <c r="D259" i="8"/>
  <c r="D267" i="8"/>
  <c r="D275" i="8"/>
  <c r="D283" i="8"/>
  <c r="D291" i="8"/>
  <c r="D299" i="8"/>
  <c r="D307" i="8"/>
  <c r="D315" i="8"/>
  <c r="D323" i="8"/>
  <c r="D331" i="8"/>
  <c r="D339" i="8"/>
  <c r="D347" i="8"/>
  <c r="D355" i="8"/>
  <c r="D363" i="8"/>
  <c r="D371" i="8"/>
  <c r="D379" i="8"/>
  <c r="D387" i="8"/>
  <c r="D395" i="8"/>
  <c r="D403" i="8"/>
  <c r="D411" i="8"/>
  <c r="D419" i="8"/>
  <c r="D427" i="8"/>
  <c r="D435" i="8"/>
  <c r="D443" i="8"/>
  <c r="D224" i="8"/>
  <c r="D272" i="8"/>
  <c r="D296" i="8"/>
  <c r="D320" i="8"/>
  <c r="D344" i="8"/>
  <c r="D368" i="8"/>
  <c r="D392" i="8"/>
  <c r="D416" i="8"/>
  <c r="D440" i="8"/>
  <c r="D29" i="8"/>
  <c r="D14" i="1" s="1"/>
  <c r="D82" i="8"/>
  <c r="S18" i="1" s="1"/>
  <c r="D175" i="8"/>
  <c r="D199" i="8"/>
  <c r="D223" i="8"/>
  <c r="D247" i="8"/>
  <c r="D271" i="8"/>
  <c r="D303" i="8"/>
  <c r="D327" i="8"/>
  <c r="D351" i="8"/>
  <c r="D375" i="8"/>
  <c r="D399" i="8"/>
  <c r="D423" i="8"/>
  <c r="D20" i="8"/>
  <c r="A10" i="1" s="1"/>
  <c r="D74" i="8"/>
  <c r="D119" i="8"/>
  <c r="C14" i="9" s="1"/>
  <c r="D190" i="8"/>
  <c r="D214" i="8"/>
  <c r="D238" i="8"/>
  <c r="D262" i="8"/>
  <c r="D286" i="8"/>
  <c r="D310" i="8"/>
  <c r="D334" i="8"/>
  <c r="D358" i="8"/>
  <c r="D374" i="8"/>
  <c r="D398" i="8"/>
  <c r="D422" i="8"/>
  <c r="D12" i="8"/>
  <c r="D197" i="8"/>
  <c r="D221" i="8"/>
  <c r="D245" i="8"/>
  <c r="D261" i="8"/>
  <c r="D285" i="8"/>
  <c r="D309" i="8"/>
  <c r="D333" i="8"/>
  <c r="D357" i="8"/>
  <c r="D381" i="8"/>
  <c r="D397" i="8"/>
  <c r="D421" i="8"/>
  <c r="D445" i="8"/>
  <c r="D49" i="8"/>
  <c r="C18" i="1" s="1"/>
  <c r="D75" i="8"/>
  <c r="P18" i="1" s="1"/>
  <c r="D188" i="8"/>
  <c r="D212" i="8"/>
  <c r="D236" i="8"/>
  <c r="D260" i="8"/>
  <c r="D284" i="8"/>
  <c r="D308" i="8"/>
  <c r="D332" i="8"/>
  <c r="D356" i="8"/>
  <c r="D380" i="8"/>
  <c r="D404" i="8"/>
  <c r="D428" i="8"/>
  <c r="J20" i="6"/>
  <c r="J21" i="6"/>
  <c r="J19" i="6"/>
  <c r="S103" i="6"/>
  <c r="P103" i="6"/>
  <c r="H103" i="6"/>
  <c r="I103" i="6" s="1"/>
  <c r="J103" i="6" s="1"/>
  <c r="K103" i="6" s="1"/>
  <c r="G103" i="6"/>
  <c r="S102" i="6"/>
  <c r="P102" i="6"/>
  <c r="H102" i="6"/>
  <c r="I102" i="6" s="1"/>
  <c r="J102" i="6" s="1"/>
  <c r="K102" i="6" s="1"/>
  <c r="G102" i="6"/>
  <c r="S101" i="6"/>
  <c r="P101" i="6"/>
  <c r="H101" i="6"/>
  <c r="I101" i="6" s="1"/>
  <c r="J101" i="6" s="1"/>
  <c r="K101" i="6" s="1"/>
  <c r="G101" i="6"/>
  <c r="S100" i="6"/>
  <c r="P100" i="6"/>
  <c r="H100" i="6"/>
  <c r="I100" i="6" s="1"/>
  <c r="J100" i="6" s="1"/>
  <c r="K100" i="6" s="1"/>
  <c r="G100" i="6"/>
  <c r="S99" i="6"/>
  <c r="P99" i="6"/>
  <c r="H99" i="6"/>
  <c r="I99" i="6" s="1"/>
  <c r="J99" i="6" s="1"/>
  <c r="K99" i="6" s="1"/>
  <c r="G99" i="6"/>
  <c r="S98" i="6"/>
  <c r="P98" i="6"/>
  <c r="H98" i="6"/>
  <c r="I98" i="6" s="1"/>
  <c r="J98" i="6" s="1"/>
  <c r="K98" i="6" s="1"/>
  <c r="G98" i="6"/>
  <c r="S97" i="6"/>
  <c r="P97" i="6"/>
  <c r="H97" i="6"/>
  <c r="I97" i="6" s="1"/>
  <c r="J97" i="6" s="1"/>
  <c r="K97" i="6" s="1"/>
  <c r="G97" i="6"/>
  <c r="S96" i="6"/>
  <c r="P96" i="6"/>
  <c r="H96" i="6"/>
  <c r="I96" i="6" s="1"/>
  <c r="J96" i="6" s="1"/>
  <c r="K96" i="6" s="1"/>
  <c r="G96" i="6"/>
  <c r="S95" i="6"/>
  <c r="P95" i="6"/>
  <c r="H95" i="6"/>
  <c r="I95" i="6" s="1"/>
  <c r="J95" i="6" s="1"/>
  <c r="K95" i="6" s="1"/>
  <c r="G95" i="6"/>
  <c r="S94" i="6"/>
  <c r="P94" i="6"/>
  <c r="H94" i="6"/>
  <c r="I94" i="6" s="1"/>
  <c r="J94" i="6" s="1"/>
  <c r="K94" i="6" s="1"/>
  <c r="G94" i="6"/>
  <c r="S93" i="6"/>
  <c r="P93" i="6"/>
  <c r="I93" i="6"/>
  <c r="J93" i="6" s="1"/>
  <c r="K93" i="6" s="1"/>
  <c r="H93" i="6"/>
  <c r="G93" i="6"/>
  <c r="S92" i="6"/>
  <c r="P92" i="6"/>
  <c r="H92" i="6"/>
  <c r="I92" i="6" s="1"/>
  <c r="J92" i="6" s="1"/>
  <c r="K92" i="6" s="1"/>
  <c r="G92" i="6"/>
  <c r="S91" i="6"/>
  <c r="P91" i="6"/>
  <c r="H91" i="6"/>
  <c r="I91" i="6" s="1"/>
  <c r="J91" i="6" s="1"/>
  <c r="K91" i="6" s="1"/>
  <c r="G91" i="6"/>
  <c r="S90" i="6"/>
  <c r="P90" i="6"/>
  <c r="H90" i="6"/>
  <c r="I90" i="6" s="1"/>
  <c r="J90" i="6" s="1"/>
  <c r="K90" i="6" s="1"/>
  <c r="G90" i="6"/>
  <c r="S89" i="6"/>
  <c r="P89" i="6"/>
  <c r="I89" i="6"/>
  <c r="J89" i="6" s="1"/>
  <c r="K89" i="6" s="1"/>
  <c r="H89" i="6"/>
  <c r="G89" i="6"/>
  <c r="S88" i="6"/>
  <c r="P88" i="6"/>
  <c r="H88" i="6"/>
  <c r="I88" i="6" s="1"/>
  <c r="J88" i="6" s="1"/>
  <c r="K88" i="6" s="1"/>
  <c r="G88" i="6"/>
  <c r="S87" i="6"/>
  <c r="P87" i="6"/>
  <c r="H87" i="6"/>
  <c r="I87" i="6" s="1"/>
  <c r="J87" i="6" s="1"/>
  <c r="K87" i="6" s="1"/>
  <c r="G87" i="6"/>
  <c r="S86" i="6"/>
  <c r="P86" i="6"/>
  <c r="H86" i="6"/>
  <c r="I86" i="6" s="1"/>
  <c r="J86" i="6" s="1"/>
  <c r="K86" i="6" s="1"/>
  <c r="G86" i="6"/>
  <c r="S85" i="6"/>
  <c r="P85" i="6"/>
  <c r="H85" i="6"/>
  <c r="I85" i="6" s="1"/>
  <c r="J85" i="6" s="1"/>
  <c r="K85" i="6" s="1"/>
  <c r="G85" i="6"/>
  <c r="S84" i="6"/>
  <c r="P84" i="6"/>
  <c r="H84" i="6"/>
  <c r="I84" i="6" s="1"/>
  <c r="J84" i="6" s="1"/>
  <c r="K84" i="6" s="1"/>
  <c r="G84" i="6"/>
  <c r="S83" i="6"/>
  <c r="P83" i="6"/>
  <c r="H83" i="6"/>
  <c r="I83" i="6" s="1"/>
  <c r="J83" i="6" s="1"/>
  <c r="K83" i="6" s="1"/>
  <c r="G83" i="6"/>
  <c r="S82" i="6"/>
  <c r="P82" i="6"/>
  <c r="H82" i="6"/>
  <c r="I82" i="6" s="1"/>
  <c r="J82" i="6" s="1"/>
  <c r="K82" i="6" s="1"/>
  <c r="G82" i="6"/>
  <c r="S81" i="6"/>
  <c r="P81" i="6"/>
  <c r="H81" i="6"/>
  <c r="I81" i="6" s="1"/>
  <c r="J81" i="6" s="1"/>
  <c r="K81" i="6" s="1"/>
  <c r="G81" i="6"/>
  <c r="S80" i="6"/>
  <c r="P80" i="6"/>
  <c r="H80" i="6"/>
  <c r="I80" i="6" s="1"/>
  <c r="J80" i="6" s="1"/>
  <c r="K80" i="6" s="1"/>
  <c r="G80" i="6"/>
  <c r="S79" i="6"/>
  <c r="P79" i="6"/>
  <c r="H79" i="6"/>
  <c r="I79" i="6" s="1"/>
  <c r="J79" i="6" s="1"/>
  <c r="K79" i="6" s="1"/>
  <c r="G79" i="6"/>
  <c r="S78" i="6"/>
  <c r="P78" i="6"/>
  <c r="H78" i="6"/>
  <c r="I78" i="6" s="1"/>
  <c r="J78" i="6" s="1"/>
  <c r="K78" i="6" s="1"/>
  <c r="G78" i="6"/>
  <c r="S77" i="6"/>
  <c r="P77" i="6"/>
  <c r="H77" i="6"/>
  <c r="I77" i="6" s="1"/>
  <c r="J77" i="6" s="1"/>
  <c r="K77" i="6" s="1"/>
  <c r="G77" i="6"/>
  <c r="S76" i="6"/>
  <c r="P76" i="6"/>
  <c r="H76" i="6"/>
  <c r="I76" i="6" s="1"/>
  <c r="J76" i="6" s="1"/>
  <c r="K76" i="6" s="1"/>
  <c r="G76" i="6"/>
  <c r="S75" i="6"/>
  <c r="P75" i="6"/>
  <c r="H75" i="6"/>
  <c r="I75" i="6" s="1"/>
  <c r="J75" i="6" s="1"/>
  <c r="K75" i="6" s="1"/>
  <c r="G75" i="6"/>
  <c r="S74" i="6"/>
  <c r="P74" i="6"/>
  <c r="H74" i="6"/>
  <c r="I74" i="6" s="1"/>
  <c r="J74" i="6" s="1"/>
  <c r="K74" i="6" s="1"/>
  <c r="G74" i="6"/>
  <c r="S73" i="6"/>
  <c r="P73" i="6"/>
  <c r="H73" i="6"/>
  <c r="I73" i="6" s="1"/>
  <c r="J73" i="6" s="1"/>
  <c r="K73" i="6" s="1"/>
  <c r="G73" i="6"/>
  <c r="S72" i="6"/>
  <c r="P72" i="6"/>
  <c r="H72" i="6"/>
  <c r="I72" i="6" s="1"/>
  <c r="J72" i="6" s="1"/>
  <c r="K72" i="6" s="1"/>
  <c r="G72" i="6"/>
  <c r="S71" i="6"/>
  <c r="P71" i="6"/>
  <c r="H71" i="6"/>
  <c r="I71" i="6" s="1"/>
  <c r="J71" i="6" s="1"/>
  <c r="K71" i="6" s="1"/>
  <c r="G71" i="6"/>
  <c r="S70" i="6"/>
  <c r="P70" i="6"/>
  <c r="H70" i="6"/>
  <c r="I70" i="6" s="1"/>
  <c r="J70" i="6" s="1"/>
  <c r="K70" i="6" s="1"/>
  <c r="G70" i="6"/>
  <c r="S69" i="6"/>
  <c r="P69" i="6"/>
  <c r="H69" i="6"/>
  <c r="I69" i="6" s="1"/>
  <c r="J69" i="6" s="1"/>
  <c r="K69" i="6" s="1"/>
  <c r="G69" i="6"/>
  <c r="S68" i="6"/>
  <c r="P68" i="6"/>
  <c r="H68" i="6"/>
  <c r="I68" i="6" s="1"/>
  <c r="J68" i="6" s="1"/>
  <c r="K68" i="6" s="1"/>
  <c r="G68" i="6"/>
  <c r="S67" i="6"/>
  <c r="P67" i="6"/>
  <c r="H67" i="6"/>
  <c r="I67" i="6" s="1"/>
  <c r="J67" i="6" s="1"/>
  <c r="K67" i="6" s="1"/>
  <c r="G67" i="6"/>
  <c r="S66" i="6"/>
  <c r="P66" i="6"/>
  <c r="H66" i="6"/>
  <c r="I66" i="6" s="1"/>
  <c r="J66" i="6" s="1"/>
  <c r="K66" i="6" s="1"/>
  <c r="G66" i="6"/>
  <c r="S65" i="6"/>
  <c r="P65" i="6"/>
  <c r="H65" i="6"/>
  <c r="I65" i="6" s="1"/>
  <c r="J65" i="6" s="1"/>
  <c r="K65" i="6" s="1"/>
  <c r="G65" i="6"/>
  <c r="S64" i="6"/>
  <c r="P64" i="6"/>
  <c r="H64" i="6"/>
  <c r="I64" i="6" s="1"/>
  <c r="J64" i="6" s="1"/>
  <c r="K64" i="6" s="1"/>
  <c r="G64" i="6"/>
  <c r="S63" i="6"/>
  <c r="P63" i="6"/>
  <c r="H63" i="6"/>
  <c r="I63" i="6" s="1"/>
  <c r="J63" i="6" s="1"/>
  <c r="K63" i="6" s="1"/>
  <c r="G63" i="6"/>
  <c r="S62" i="6"/>
  <c r="P62" i="6"/>
  <c r="H62" i="6"/>
  <c r="I62" i="6" s="1"/>
  <c r="J62" i="6" s="1"/>
  <c r="K62" i="6" s="1"/>
  <c r="G62" i="6"/>
  <c r="S61" i="6"/>
  <c r="P61" i="6"/>
  <c r="H61" i="6"/>
  <c r="I61" i="6" s="1"/>
  <c r="J61" i="6" s="1"/>
  <c r="K61" i="6" s="1"/>
  <c r="G61" i="6"/>
  <c r="S60" i="6"/>
  <c r="P60" i="6"/>
  <c r="H60" i="6"/>
  <c r="I60" i="6" s="1"/>
  <c r="J60" i="6" s="1"/>
  <c r="K60" i="6" s="1"/>
  <c r="G60" i="6"/>
  <c r="S59" i="6"/>
  <c r="P59" i="6"/>
  <c r="H59" i="6"/>
  <c r="I59" i="6" s="1"/>
  <c r="J59" i="6" s="1"/>
  <c r="K59" i="6" s="1"/>
  <c r="G59" i="6"/>
  <c r="S58" i="6"/>
  <c r="P58" i="6"/>
  <c r="H58" i="6"/>
  <c r="I58" i="6" s="1"/>
  <c r="J58" i="6" s="1"/>
  <c r="K58" i="6" s="1"/>
  <c r="G58" i="6"/>
  <c r="S57" i="6"/>
  <c r="P57" i="6"/>
  <c r="H57" i="6"/>
  <c r="I57" i="6" s="1"/>
  <c r="J57" i="6" s="1"/>
  <c r="K57" i="6" s="1"/>
  <c r="G57" i="6"/>
  <c r="S56" i="6"/>
  <c r="P56" i="6"/>
  <c r="H56" i="6"/>
  <c r="I56" i="6" s="1"/>
  <c r="J56" i="6" s="1"/>
  <c r="K56" i="6" s="1"/>
  <c r="G56" i="6"/>
  <c r="S55" i="6"/>
  <c r="P55" i="6"/>
  <c r="H55" i="6"/>
  <c r="I55" i="6" s="1"/>
  <c r="J55" i="6" s="1"/>
  <c r="K55" i="6" s="1"/>
  <c r="G55" i="6"/>
  <c r="S54" i="6"/>
  <c r="P54" i="6"/>
  <c r="H54" i="6"/>
  <c r="I54" i="6" s="1"/>
  <c r="J54" i="6" s="1"/>
  <c r="K54" i="6" s="1"/>
  <c r="G54" i="6"/>
  <c r="S53" i="6"/>
  <c r="P53" i="6"/>
  <c r="H53" i="6"/>
  <c r="I53" i="6" s="1"/>
  <c r="J53" i="6" s="1"/>
  <c r="K53" i="6" s="1"/>
  <c r="G53" i="6"/>
  <c r="S52" i="6"/>
  <c r="P52" i="6"/>
  <c r="H52" i="6"/>
  <c r="I52" i="6" s="1"/>
  <c r="J52" i="6" s="1"/>
  <c r="K52" i="6" s="1"/>
  <c r="G52" i="6"/>
  <c r="S51" i="6"/>
  <c r="P51" i="6"/>
  <c r="H51" i="6"/>
  <c r="I51" i="6" s="1"/>
  <c r="J51" i="6" s="1"/>
  <c r="K51" i="6" s="1"/>
  <c r="G51" i="6"/>
  <c r="S50" i="6"/>
  <c r="P50" i="6"/>
  <c r="H50" i="6"/>
  <c r="I50" i="6" s="1"/>
  <c r="J50" i="6" s="1"/>
  <c r="K50" i="6" s="1"/>
  <c r="G50" i="6"/>
  <c r="S49" i="6"/>
  <c r="P49" i="6"/>
  <c r="H49" i="6"/>
  <c r="I49" i="6" s="1"/>
  <c r="J49" i="6" s="1"/>
  <c r="K49" i="6" s="1"/>
  <c r="G49" i="6"/>
  <c r="S48" i="6"/>
  <c r="P48" i="6"/>
  <c r="H48" i="6"/>
  <c r="I48" i="6" s="1"/>
  <c r="J48" i="6" s="1"/>
  <c r="K48" i="6" s="1"/>
  <c r="G48" i="6"/>
  <c r="S47" i="6"/>
  <c r="P47" i="6"/>
  <c r="H47" i="6"/>
  <c r="I47" i="6" s="1"/>
  <c r="J47" i="6" s="1"/>
  <c r="K47" i="6" s="1"/>
  <c r="G47" i="6"/>
  <c r="S46" i="6"/>
  <c r="P46" i="6"/>
  <c r="H46" i="6"/>
  <c r="I46" i="6" s="1"/>
  <c r="J46" i="6" s="1"/>
  <c r="K46" i="6" s="1"/>
  <c r="G46" i="6"/>
  <c r="S45" i="6"/>
  <c r="P45" i="6"/>
  <c r="H45" i="6"/>
  <c r="I45" i="6" s="1"/>
  <c r="J45" i="6" s="1"/>
  <c r="K45" i="6" s="1"/>
  <c r="G45" i="6"/>
  <c r="S44" i="6"/>
  <c r="P44" i="6"/>
  <c r="H44" i="6"/>
  <c r="I44" i="6" s="1"/>
  <c r="J44" i="6" s="1"/>
  <c r="K44" i="6" s="1"/>
  <c r="G44" i="6"/>
  <c r="S43" i="6"/>
  <c r="P43" i="6"/>
  <c r="H43" i="6"/>
  <c r="I43" i="6" s="1"/>
  <c r="J43" i="6" s="1"/>
  <c r="K43" i="6" s="1"/>
  <c r="G43" i="6"/>
  <c r="S42" i="6"/>
  <c r="P42" i="6"/>
  <c r="H42" i="6"/>
  <c r="I42" i="6" s="1"/>
  <c r="J42" i="6" s="1"/>
  <c r="K42" i="6" s="1"/>
  <c r="G42" i="6"/>
  <c r="S41" i="6"/>
  <c r="P41" i="6"/>
  <c r="H41" i="6"/>
  <c r="I41" i="6" s="1"/>
  <c r="J41" i="6" s="1"/>
  <c r="K41" i="6" s="1"/>
  <c r="G41" i="6"/>
  <c r="S40" i="6"/>
  <c r="P40" i="6"/>
  <c r="H40" i="6"/>
  <c r="I40" i="6" s="1"/>
  <c r="J40" i="6" s="1"/>
  <c r="K40" i="6" s="1"/>
  <c r="G40" i="6"/>
  <c r="S39" i="6"/>
  <c r="P39" i="6"/>
  <c r="H39" i="6"/>
  <c r="I39" i="6" s="1"/>
  <c r="J39" i="6" s="1"/>
  <c r="K39" i="6" s="1"/>
  <c r="G39" i="6"/>
  <c r="S38" i="6"/>
  <c r="P38" i="6"/>
  <c r="H38" i="6"/>
  <c r="I38" i="6" s="1"/>
  <c r="J38" i="6" s="1"/>
  <c r="K38" i="6" s="1"/>
  <c r="G38" i="6"/>
  <c r="S37" i="6"/>
  <c r="P37" i="6"/>
  <c r="H37" i="6"/>
  <c r="I37" i="6" s="1"/>
  <c r="J37" i="6" s="1"/>
  <c r="K37" i="6" s="1"/>
  <c r="G37" i="6"/>
  <c r="S36" i="6"/>
  <c r="P36" i="6"/>
  <c r="H36" i="6"/>
  <c r="I36" i="6" s="1"/>
  <c r="J36" i="6" s="1"/>
  <c r="K36" i="6" s="1"/>
  <c r="G36" i="6"/>
  <c r="S35" i="6"/>
  <c r="P35" i="6"/>
  <c r="H35" i="6"/>
  <c r="I35" i="6" s="1"/>
  <c r="J35" i="6" s="1"/>
  <c r="K35" i="6" s="1"/>
  <c r="G35" i="6"/>
  <c r="S34" i="6"/>
  <c r="P34" i="6"/>
  <c r="H34" i="6"/>
  <c r="I34" i="6" s="1"/>
  <c r="J34" i="6" s="1"/>
  <c r="K34" i="6" s="1"/>
  <c r="G34" i="6"/>
  <c r="S33" i="6"/>
  <c r="P33" i="6"/>
  <c r="H33" i="6"/>
  <c r="I33" i="6" s="1"/>
  <c r="J33" i="6" s="1"/>
  <c r="K33" i="6" s="1"/>
  <c r="G33" i="6"/>
  <c r="S32" i="6"/>
  <c r="P32" i="6"/>
  <c r="H32" i="6"/>
  <c r="I32" i="6" s="1"/>
  <c r="J32" i="6" s="1"/>
  <c r="K32" i="6" s="1"/>
  <c r="G32" i="6"/>
  <c r="S31" i="6"/>
  <c r="P31" i="6"/>
  <c r="H31" i="6"/>
  <c r="I31" i="6" s="1"/>
  <c r="J31" i="6" s="1"/>
  <c r="K31" i="6" s="1"/>
  <c r="G31" i="6"/>
  <c r="S30" i="6"/>
  <c r="P30" i="6"/>
  <c r="H30" i="6"/>
  <c r="I30" i="6" s="1"/>
  <c r="J30" i="6" s="1"/>
  <c r="K30" i="6" s="1"/>
  <c r="G30" i="6"/>
  <c r="S29" i="6"/>
  <c r="P29" i="6"/>
  <c r="H29" i="6"/>
  <c r="I29" i="6" s="1"/>
  <c r="J29" i="6" s="1"/>
  <c r="K29" i="6" s="1"/>
  <c r="G29" i="6"/>
  <c r="S28" i="6"/>
  <c r="P28" i="6"/>
  <c r="H28" i="6"/>
  <c r="I28" i="6" s="1"/>
  <c r="J28" i="6" s="1"/>
  <c r="K28" i="6" s="1"/>
  <c r="G28" i="6"/>
  <c r="S27" i="6"/>
  <c r="P27" i="6"/>
  <c r="I27" i="6"/>
  <c r="J27" i="6" s="1"/>
  <c r="K27" i="6" s="1"/>
  <c r="G27" i="6"/>
  <c r="S26" i="6"/>
  <c r="P26" i="6"/>
  <c r="H26" i="6"/>
  <c r="I26" i="6" s="1"/>
  <c r="J26" i="6" s="1"/>
  <c r="K26" i="6" s="1"/>
  <c r="G26" i="6"/>
  <c r="S25" i="6"/>
  <c r="P25" i="6"/>
  <c r="H25" i="6"/>
  <c r="I25" i="6" s="1"/>
  <c r="J25" i="6" s="1"/>
  <c r="K25" i="6" s="1"/>
  <c r="G25" i="6"/>
  <c r="S24" i="6"/>
  <c r="P24" i="6"/>
  <c r="H24" i="6"/>
  <c r="I24" i="6" s="1"/>
  <c r="J24" i="6" s="1"/>
  <c r="K24" i="6" s="1"/>
  <c r="G24" i="6"/>
  <c r="S23" i="6"/>
  <c r="P23" i="6"/>
  <c r="H23" i="6"/>
  <c r="I23" i="6" s="1"/>
  <c r="J23" i="6" s="1"/>
  <c r="K23" i="6" s="1"/>
  <c r="G23" i="6"/>
  <c r="S22" i="6"/>
  <c r="P22" i="6"/>
  <c r="H22" i="6"/>
  <c r="I22" i="6" s="1"/>
  <c r="J22" i="6" s="1"/>
  <c r="K22" i="6" s="1"/>
  <c r="G22" i="6"/>
  <c r="P21" i="6"/>
  <c r="S21" i="6" s="1"/>
  <c r="H21" i="6"/>
  <c r="I21" i="6" s="1"/>
  <c r="G21" i="6"/>
  <c r="P20" i="6"/>
  <c r="S20" i="6" s="1"/>
  <c r="H20" i="6"/>
  <c r="I20" i="6" s="1"/>
  <c r="K20" i="6" s="1"/>
  <c r="G20" i="6"/>
  <c r="P19" i="6"/>
  <c r="S19" i="6" s="1"/>
  <c r="H19" i="6"/>
  <c r="I19" i="6" s="1"/>
  <c r="G19" i="6"/>
  <c r="J10" i="6"/>
  <c r="C6" i="6"/>
  <c r="K1" i="6"/>
  <c r="J20" i="7"/>
  <c r="K20" i="7" s="1"/>
  <c r="J21" i="7"/>
  <c r="J22" i="7"/>
  <c r="J23" i="7"/>
  <c r="J24" i="7"/>
  <c r="J25" i="7"/>
  <c r="J26" i="7"/>
  <c r="J27" i="7"/>
  <c r="J19" i="7"/>
  <c r="K19" i="7" s="1"/>
  <c r="S103" i="7"/>
  <c r="P103" i="7"/>
  <c r="H103" i="7"/>
  <c r="I103" i="7" s="1"/>
  <c r="J103" i="7" s="1"/>
  <c r="K103" i="7" s="1"/>
  <c r="G103" i="7"/>
  <c r="S102" i="7"/>
  <c r="P102" i="7"/>
  <c r="H102" i="7"/>
  <c r="I102" i="7" s="1"/>
  <c r="J102" i="7" s="1"/>
  <c r="K102" i="7" s="1"/>
  <c r="G102" i="7"/>
  <c r="S101" i="7"/>
  <c r="P101" i="7"/>
  <c r="H101" i="7"/>
  <c r="I101" i="7" s="1"/>
  <c r="J101" i="7" s="1"/>
  <c r="K101" i="7" s="1"/>
  <c r="G101" i="7"/>
  <c r="S100" i="7"/>
  <c r="P100" i="7"/>
  <c r="H100" i="7"/>
  <c r="I100" i="7" s="1"/>
  <c r="J100" i="7" s="1"/>
  <c r="K100" i="7" s="1"/>
  <c r="G100" i="7"/>
  <c r="S99" i="7"/>
  <c r="P99" i="7"/>
  <c r="H99" i="7"/>
  <c r="I99" i="7" s="1"/>
  <c r="J99" i="7" s="1"/>
  <c r="K99" i="7" s="1"/>
  <c r="G99" i="7"/>
  <c r="S98" i="7"/>
  <c r="P98" i="7"/>
  <c r="H98" i="7"/>
  <c r="I98" i="7" s="1"/>
  <c r="J98" i="7" s="1"/>
  <c r="K98" i="7" s="1"/>
  <c r="G98" i="7"/>
  <c r="S97" i="7"/>
  <c r="P97" i="7"/>
  <c r="H97" i="7"/>
  <c r="I97" i="7" s="1"/>
  <c r="J97" i="7" s="1"/>
  <c r="K97" i="7" s="1"/>
  <c r="G97" i="7"/>
  <c r="S96" i="7"/>
  <c r="P96" i="7"/>
  <c r="H96" i="7"/>
  <c r="I96" i="7" s="1"/>
  <c r="J96" i="7" s="1"/>
  <c r="K96" i="7" s="1"/>
  <c r="G96" i="7"/>
  <c r="S95" i="7"/>
  <c r="P95" i="7"/>
  <c r="H95" i="7"/>
  <c r="I95" i="7" s="1"/>
  <c r="J95" i="7" s="1"/>
  <c r="K95" i="7" s="1"/>
  <c r="G95" i="7"/>
  <c r="S94" i="7"/>
  <c r="P94" i="7"/>
  <c r="H94" i="7"/>
  <c r="I94" i="7" s="1"/>
  <c r="J94" i="7" s="1"/>
  <c r="K94" i="7" s="1"/>
  <c r="G94" i="7"/>
  <c r="S93" i="7"/>
  <c r="P93" i="7"/>
  <c r="H93" i="7"/>
  <c r="I93" i="7" s="1"/>
  <c r="J93" i="7" s="1"/>
  <c r="K93" i="7" s="1"/>
  <c r="G93" i="7"/>
  <c r="S92" i="7"/>
  <c r="P92" i="7"/>
  <c r="H92" i="7"/>
  <c r="I92" i="7" s="1"/>
  <c r="J92" i="7" s="1"/>
  <c r="K92" i="7" s="1"/>
  <c r="G92" i="7"/>
  <c r="S91" i="7"/>
  <c r="P91" i="7"/>
  <c r="H91" i="7"/>
  <c r="I91" i="7" s="1"/>
  <c r="J91" i="7" s="1"/>
  <c r="K91" i="7" s="1"/>
  <c r="G91" i="7"/>
  <c r="S90" i="7"/>
  <c r="P90" i="7"/>
  <c r="H90" i="7"/>
  <c r="I90" i="7" s="1"/>
  <c r="J90" i="7" s="1"/>
  <c r="K90" i="7" s="1"/>
  <c r="G90" i="7"/>
  <c r="S89" i="7"/>
  <c r="P89" i="7"/>
  <c r="H89" i="7"/>
  <c r="I89" i="7" s="1"/>
  <c r="J89" i="7" s="1"/>
  <c r="K89" i="7" s="1"/>
  <c r="G89" i="7"/>
  <c r="S88" i="7"/>
  <c r="P88" i="7"/>
  <c r="H88" i="7"/>
  <c r="I88" i="7" s="1"/>
  <c r="J88" i="7" s="1"/>
  <c r="K88" i="7" s="1"/>
  <c r="G88" i="7"/>
  <c r="S87" i="7"/>
  <c r="P87" i="7"/>
  <c r="H87" i="7"/>
  <c r="I87" i="7" s="1"/>
  <c r="J87" i="7" s="1"/>
  <c r="K87" i="7" s="1"/>
  <c r="G87" i="7"/>
  <c r="S86" i="7"/>
  <c r="P86" i="7"/>
  <c r="H86" i="7"/>
  <c r="I86" i="7" s="1"/>
  <c r="J86" i="7" s="1"/>
  <c r="K86" i="7" s="1"/>
  <c r="G86" i="7"/>
  <c r="S85" i="7"/>
  <c r="P85" i="7"/>
  <c r="H85" i="7"/>
  <c r="I85" i="7" s="1"/>
  <c r="J85" i="7" s="1"/>
  <c r="K85" i="7" s="1"/>
  <c r="G85" i="7"/>
  <c r="S84" i="7"/>
  <c r="P84" i="7"/>
  <c r="H84" i="7"/>
  <c r="I84" i="7" s="1"/>
  <c r="J84" i="7" s="1"/>
  <c r="K84" i="7" s="1"/>
  <c r="G84" i="7"/>
  <c r="S83" i="7"/>
  <c r="P83" i="7"/>
  <c r="H83" i="7"/>
  <c r="I83" i="7" s="1"/>
  <c r="J83" i="7" s="1"/>
  <c r="K83" i="7" s="1"/>
  <c r="G83" i="7"/>
  <c r="S82" i="7"/>
  <c r="P82" i="7"/>
  <c r="H82" i="7"/>
  <c r="I82" i="7" s="1"/>
  <c r="J82" i="7" s="1"/>
  <c r="K82" i="7" s="1"/>
  <c r="G82" i="7"/>
  <c r="S81" i="7"/>
  <c r="P81" i="7"/>
  <c r="H81" i="7"/>
  <c r="I81" i="7" s="1"/>
  <c r="J81" i="7" s="1"/>
  <c r="K81" i="7" s="1"/>
  <c r="G81" i="7"/>
  <c r="S80" i="7"/>
  <c r="P80" i="7"/>
  <c r="H80" i="7"/>
  <c r="I80" i="7" s="1"/>
  <c r="J80" i="7" s="1"/>
  <c r="K80" i="7" s="1"/>
  <c r="G80" i="7"/>
  <c r="S79" i="7"/>
  <c r="P79" i="7"/>
  <c r="H79" i="7"/>
  <c r="I79" i="7" s="1"/>
  <c r="J79" i="7" s="1"/>
  <c r="K79" i="7" s="1"/>
  <c r="G79" i="7"/>
  <c r="S78" i="7"/>
  <c r="P78" i="7"/>
  <c r="H78" i="7"/>
  <c r="I78" i="7" s="1"/>
  <c r="J78" i="7" s="1"/>
  <c r="K78" i="7" s="1"/>
  <c r="G78" i="7"/>
  <c r="S77" i="7"/>
  <c r="P77" i="7"/>
  <c r="H77" i="7"/>
  <c r="I77" i="7" s="1"/>
  <c r="J77" i="7" s="1"/>
  <c r="K77" i="7" s="1"/>
  <c r="G77" i="7"/>
  <c r="S76" i="7"/>
  <c r="P76" i="7"/>
  <c r="H76" i="7"/>
  <c r="I76" i="7" s="1"/>
  <c r="J76" i="7" s="1"/>
  <c r="K76" i="7" s="1"/>
  <c r="G76" i="7"/>
  <c r="S75" i="7"/>
  <c r="P75" i="7"/>
  <c r="H75" i="7"/>
  <c r="I75" i="7" s="1"/>
  <c r="J75" i="7" s="1"/>
  <c r="K75" i="7" s="1"/>
  <c r="G75" i="7"/>
  <c r="S74" i="7"/>
  <c r="P74" i="7"/>
  <c r="H74" i="7"/>
  <c r="I74" i="7" s="1"/>
  <c r="J74" i="7" s="1"/>
  <c r="K74" i="7" s="1"/>
  <c r="G74" i="7"/>
  <c r="S73" i="7"/>
  <c r="P73" i="7"/>
  <c r="H73" i="7"/>
  <c r="I73" i="7" s="1"/>
  <c r="J73" i="7" s="1"/>
  <c r="K73" i="7" s="1"/>
  <c r="G73" i="7"/>
  <c r="S72" i="7"/>
  <c r="P72" i="7"/>
  <c r="H72" i="7"/>
  <c r="I72" i="7" s="1"/>
  <c r="J72" i="7" s="1"/>
  <c r="K72" i="7" s="1"/>
  <c r="G72" i="7"/>
  <c r="S71" i="7"/>
  <c r="P71" i="7"/>
  <c r="H71" i="7"/>
  <c r="I71" i="7" s="1"/>
  <c r="J71" i="7" s="1"/>
  <c r="K71" i="7" s="1"/>
  <c r="G71" i="7"/>
  <c r="S70" i="7"/>
  <c r="P70" i="7"/>
  <c r="H70" i="7"/>
  <c r="I70" i="7" s="1"/>
  <c r="J70" i="7" s="1"/>
  <c r="K70" i="7" s="1"/>
  <c r="G70" i="7"/>
  <c r="S69" i="7"/>
  <c r="P69" i="7"/>
  <c r="H69" i="7"/>
  <c r="I69" i="7" s="1"/>
  <c r="J69" i="7" s="1"/>
  <c r="K69" i="7" s="1"/>
  <c r="G69" i="7"/>
  <c r="S68" i="7"/>
  <c r="P68" i="7"/>
  <c r="H68" i="7"/>
  <c r="I68" i="7" s="1"/>
  <c r="J68" i="7" s="1"/>
  <c r="K68" i="7" s="1"/>
  <c r="G68" i="7"/>
  <c r="S67" i="7"/>
  <c r="P67" i="7"/>
  <c r="H67" i="7"/>
  <c r="I67" i="7" s="1"/>
  <c r="J67" i="7" s="1"/>
  <c r="K67" i="7" s="1"/>
  <c r="G67" i="7"/>
  <c r="S66" i="7"/>
  <c r="P66" i="7"/>
  <c r="H66" i="7"/>
  <c r="I66" i="7" s="1"/>
  <c r="J66" i="7" s="1"/>
  <c r="K66" i="7" s="1"/>
  <c r="G66" i="7"/>
  <c r="S65" i="7"/>
  <c r="P65" i="7"/>
  <c r="H65" i="7"/>
  <c r="I65" i="7" s="1"/>
  <c r="J65" i="7" s="1"/>
  <c r="K65" i="7" s="1"/>
  <c r="G65" i="7"/>
  <c r="S64" i="7"/>
  <c r="P64" i="7"/>
  <c r="H64" i="7"/>
  <c r="I64" i="7" s="1"/>
  <c r="J64" i="7" s="1"/>
  <c r="K64" i="7" s="1"/>
  <c r="G64" i="7"/>
  <c r="S63" i="7"/>
  <c r="P63" i="7"/>
  <c r="H63" i="7"/>
  <c r="I63" i="7" s="1"/>
  <c r="J63" i="7" s="1"/>
  <c r="K63" i="7" s="1"/>
  <c r="G63" i="7"/>
  <c r="S62" i="7"/>
  <c r="P62" i="7"/>
  <c r="H62" i="7"/>
  <c r="I62" i="7" s="1"/>
  <c r="J62" i="7" s="1"/>
  <c r="K62" i="7" s="1"/>
  <c r="G62" i="7"/>
  <c r="S61" i="7"/>
  <c r="P61" i="7"/>
  <c r="H61" i="7"/>
  <c r="I61" i="7" s="1"/>
  <c r="J61" i="7" s="1"/>
  <c r="K61" i="7" s="1"/>
  <c r="G61" i="7"/>
  <c r="S60" i="7"/>
  <c r="P60" i="7"/>
  <c r="H60" i="7"/>
  <c r="I60" i="7" s="1"/>
  <c r="J60" i="7" s="1"/>
  <c r="K60" i="7" s="1"/>
  <c r="G60" i="7"/>
  <c r="S59" i="7"/>
  <c r="P59" i="7"/>
  <c r="H59" i="7"/>
  <c r="I59" i="7" s="1"/>
  <c r="J59" i="7" s="1"/>
  <c r="K59" i="7" s="1"/>
  <c r="G59" i="7"/>
  <c r="S58" i="7"/>
  <c r="P58" i="7"/>
  <c r="H58" i="7"/>
  <c r="I58" i="7" s="1"/>
  <c r="J58" i="7" s="1"/>
  <c r="K58" i="7" s="1"/>
  <c r="G58" i="7"/>
  <c r="S57" i="7"/>
  <c r="P57" i="7"/>
  <c r="H57" i="7"/>
  <c r="I57" i="7" s="1"/>
  <c r="J57" i="7" s="1"/>
  <c r="K57" i="7" s="1"/>
  <c r="G57" i="7"/>
  <c r="S56" i="7"/>
  <c r="P56" i="7"/>
  <c r="H56" i="7"/>
  <c r="I56" i="7" s="1"/>
  <c r="J56" i="7" s="1"/>
  <c r="K56" i="7" s="1"/>
  <c r="G56" i="7"/>
  <c r="S55" i="7"/>
  <c r="P55" i="7"/>
  <c r="H55" i="7"/>
  <c r="I55" i="7" s="1"/>
  <c r="J55" i="7" s="1"/>
  <c r="K55" i="7" s="1"/>
  <c r="G55" i="7"/>
  <c r="S54" i="7"/>
  <c r="P54" i="7"/>
  <c r="H54" i="7"/>
  <c r="I54" i="7" s="1"/>
  <c r="J54" i="7" s="1"/>
  <c r="K54" i="7" s="1"/>
  <c r="G54" i="7"/>
  <c r="S53" i="7"/>
  <c r="P53" i="7"/>
  <c r="H53" i="7"/>
  <c r="I53" i="7" s="1"/>
  <c r="J53" i="7" s="1"/>
  <c r="K53" i="7" s="1"/>
  <c r="G53" i="7"/>
  <c r="S52" i="7"/>
  <c r="P52" i="7"/>
  <c r="H52" i="7"/>
  <c r="I52" i="7" s="1"/>
  <c r="J52" i="7" s="1"/>
  <c r="K52" i="7" s="1"/>
  <c r="G52" i="7"/>
  <c r="S51" i="7"/>
  <c r="P51" i="7"/>
  <c r="H51" i="7"/>
  <c r="I51" i="7" s="1"/>
  <c r="J51" i="7" s="1"/>
  <c r="K51" i="7" s="1"/>
  <c r="G51" i="7"/>
  <c r="S50" i="7"/>
  <c r="P50" i="7"/>
  <c r="H50" i="7"/>
  <c r="I50" i="7" s="1"/>
  <c r="J50" i="7" s="1"/>
  <c r="K50" i="7" s="1"/>
  <c r="G50" i="7"/>
  <c r="S49" i="7"/>
  <c r="P49" i="7"/>
  <c r="H49" i="7"/>
  <c r="I49" i="7" s="1"/>
  <c r="J49" i="7" s="1"/>
  <c r="K49" i="7" s="1"/>
  <c r="G49" i="7"/>
  <c r="S48" i="7"/>
  <c r="P48" i="7"/>
  <c r="H48" i="7"/>
  <c r="I48" i="7" s="1"/>
  <c r="J48" i="7" s="1"/>
  <c r="K48" i="7" s="1"/>
  <c r="G48" i="7"/>
  <c r="S47" i="7"/>
  <c r="P47" i="7"/>
  <c r="H47" i="7"/>
  <c r="I47" i="7" s="1"/>
  <c r="J47" i="7" s="1"/>
  <c r="K47" i="7" s="1"/>
  <c r="G47" i="7"/>
  <c r="S46" i="7"/>
  <c r="P46" i="7"/>
  <c r="H46" i="7"/>
  <c r="I46" i="7" s="1"/>
  <c r="J46" i="7" s="1"/>
  <c r="K46" i="7" s="1"/>
  <c r="G46" i="7"/>
  <c r="S45" i="7"/>
  <c r="P45" i="7"/>
  <c r="H45" i="7"/>
  <c r="I45" i="7" s="1"/>
  <c r="J45" i="7" s="1"/>
  <c r="K45" i="7" s="1"/>
  <c r="G45" i="7"/>
  <c r="S44" i="7"/>
  <c r="P44" i="7"/>
  <c r="I44" i="7"/>
  <c r="J44" i="7" s="1"/>
  <c r="K44" i="7" s="1"/>
  <c r="H44" i="7"/>
  <c r="G44" i="7"/>
  <c r="S43" i="7"/>
  <c r="P43" i="7"/>
  <c r="H43" i="7"/>
  <c r="I43" i="7" s="1"/>
  <c r="J43" i="7" s="1"/>
  <c r="K43" i="7" s="1"/>
  <c r="G43" i="7"/>
  <c r="S42" i="7"/>
  <c r="P42" i="7"/>
  <c r="H42" i="7"/>
  <c r="I42" i="7" s="1"/>
  <c r="J42" i="7" s="1"/>
  <c r="K42" i="7" s="1"/>
  <c r="G42" i="7"/>
  <c r="S41" i="7"/>
  <c r="P41" i="7"/>
  <c r="H41" i="7"/>
  <c r="I41" i="7" s="1"/>
  <c r="J41" i="7" s="1"/>
  <c r="K41" i="7" s="1"/>
  <c r="G41" i="7"/>
  <c r="S40" i="7"/>
  <c r="P40" i="7"/>
  <c r="H40" i="7"/>
  <c r="I40" i="7" s="1"/>
  <c r="J40" i="7" s="1"/>
  <c r="K40" i="7" s="1"/>
  <c r="G40" i="7"/>
  <c r="S39" i="7"/>
  <c r="P39" i="7"/>
  <c r="H39" i="7"/>
  <c r="I39" i="7" s="1"/>
  <c r="J39" i="7" s="1"/>
  <c r="K39" i="7" s="1"/>
  <c r="G39" i="7"/>
  <c r="S38" i="7"/>
  <c r="P38" i="7"/>
  <c r="H38" i="7"/>
  <c r="I38" i="7" s="1"/>
  <c r="J38" i="7" s="1"/>
  <c r="K38" i="7" s="1"/>
  <c r="G38" i="7"/>
  <c r="S37" i="7"/>
  <c r="P37" i="7"/>
  <c r="H37" i="7"/>
  <c r="I37" i="7" s="1"/>
  <c r="J37" i="7" s="1"/>
  <c r="K37" i="7" s="1"/>
  <c r="G37" i="7"/>
  <c r="S36" i="7"/>
  <c r="P36" i="7"/>
  <c r="H36" i="7"/>
  <c r="I36" i="7" s="1"/>
  <c r="J36" i="7" s="1"/>
  <c r="K36" i="7" s="1"/>
  <c r="G36" i="7"/>
  <c r="S35" i="7"/>
  <c r="P35" i="7"/>
  <c r="H35" i="7"/>
  <c r="I35" i="7" s="1"/>
  <c r="J35" i="7" s="1"/>
  <c r="K35" i="7" s="1"/>
  <c r="G35" i="7"/>
  <c r="S34" i="7"/>
  <c r="P34" i="7"/>
  <c r="H34" i="7"/>
  <c r="I34" i="7" s="1"/>
  <c r="J34" i="7" s="1"/>
  <c r="K34" i="7" s="1"/>
  <c r="G34" i="7"/>
  <c r="S33" i="7"/>
  <c r="P33" i="7"/>
  <c r="H33" i="7"/>
  <c r="I33" i="7" s="1"/>
  <c r="J33" i="7" s="1"/>
  <c r="K33" i="7" s="1"/>
  <c r="G33" i="7"/>
  <c r="S32" i="7"/>
  <c r="P32" i="7"/>
  <c r="H32" i="7"/>
  <c r="I32" i="7" s="1"/>
  <c r="J32" i="7" s="1"/>
  <c r="K32" i="7" s="1"/>
  <c r="G32" i="7"/>
  <c r="S31" i="7"/>
  <c r="P31" i="7"/>
  <c r="H31" i="7"/>
  <c r="I31" i="7" s="1"/>
  <c r="J31" i="7" s="1"/>
  <c r="K31" i="7" s="1"/>
  <c r="G31" i="7"/>
  <c r="S30" i="7"/>
  <c r="P30" i="7"/>
  <c r="H30" i="7"/>
  <c r="I30" i="7" s="1"/>
  <c r="J30" i="7" s="1"/>
  <c r="K30" i="7" s="1"/>
  <c r="G30" i="7"/>
  <c r="S29" i="7"/>
  <c r="P29" i="7"/>
  <c r="H29" i="7"/>
  <c r="I29" i="7" s="1"/>
  <c r="J29" i="7" s="1"/>
  <c r="K29" i="7" s="1"/>
  <c r="G29" i="7"/>
  <c r="S28" i="7"/>
  <c r="P28" i="7"/>
  <c r="H28" i="7"/>
  <c r="I28" i="7" s="1"/>
  <c r="J28" i="7" s="1"/>
  <c r="K28" i="7" s="1"/>
  <c r="G28" i="7"/>
  <c r="S27" i="7"/>
  <c r="P27" i="7"/>
  <c r="I27" i="7"/>
  <c r="G27" i="7"/>
  <c r="S26" i="7"/>
  <c r="P26" i="7"/>
  <c r="H26" i="7"/>
  <c r="I26" i="7" s="1"/>
  <c r="G26" i="7"/>
  <c r="S25" i="7"/>
  <c r="P25" i="7"/>
  <c r="H25" i="7"/>
  <c r="I25" i="7" s="1"/>
  <c r="K25" i="7" s="1"/>
  <c r="G25" i="7"/>
  <c r="S24" i="7"/>
  <c r="P24" i="7"/>
  <c r="H24" i="7"/>
  <c r="I24" i="7" s="1"/>
  <c r="K24" i="7" s="1"/>
  <c r="G24" i="7"/>
  <c r="S23" i="7"/>
  <c r="P23" i="7"/>
  <c r="H23" i="7"/>
  <c r="I23" i="7" s="1"/>
  <c r="G23" i="7"/>
  <c r="S22" i="7"/>
  <c r="P22" i="7"/>
  <c r="H22" i="7"/>
  <c r="I22" i="7" s="1"/>
  <c r="G22" i="7"/>
  <c r="P21" i="7"/>
  <c r="S21" i="7" s="1"/>
  <c r="K21" i="7"/>
  <c r="H21" i="7"/>
  <c r="I21" i="7" s="1"/>
  <c r="G21" i="7"/>
  <c r="P20" i="7"/>
  <c r="S20" i="7" s="1"/>
  <c r="H20" i="7"/>
  <c r="I20" i="7" s="1"/>
  <c r="G20" i="7"/>
  <c r="P19" i="7"/>
  <c r="H19" i="7"/>
  <c r="I19" i="7" s="1"/>
  <c r="G19" i="7"/>
  <c r="J10" i="7"/>
  <c r="C6" i="7"/>
  <c r="K1" i="7"/>
  <c r="J20" i="5"/>
  <c r="J21" i="5"/>
  <c r="J19" i="5"/>
  <c r="S103" i="5"/>
  <c r="P103" i="5"/>
  <c r="H103" i="5"/>
  <c r="I103" i="5" s="1"/>
  <c r="J103" i="5" s="1"/>
  <c r="K103" i="5" s="1"/>
  <c r="G103" i="5"/>
  <c r="S102" i="5"/>
  <c r="P102" i="5"/>
  <c r="H102" i="5"/>
  <c r="I102" i="5" s="1"/>
  <c r="J102" i="5" s="1"/>
  <c r="K102" i="5" s="1"/>
  <c r="G102" i="5"/>
  <c r="S101" i="5"/>
  <c r="P101" i="5"/>
  <c r="H101" i="5"/>
  <c r="I101" i="5" s="1"/>
  <c r="J101" i="5" s="1"/>
  <c r="K101" i="5" s="1"/>
  <c r="G101" i="5"/>
  <c r="S100" i="5"/>
  <c r="P100" i="5"/>
  <c r="H100" i="5"/>
  <c r="I100" i="5" s="1"/>
  <c r="J100" i="5" s="1"/>
  <c r="K100" i="5" s="1"/>
  <c r="G100" i="5"/>
  <c r="S99" i="5"/>
  <c r="P99" i="5"/>
  <c r="H99" i="5"/>
  <c r="I99" i="5" s="1"/>
  <c r="J99" i="5" s="1"/>
  <c r="K99" i="5" s="1"/>
  <c r="G99" i="5"/>
  <c r="S98" i="5"/>
  <c r="P98" i="5"/>
  <c r="H98" i="5"/>
  <c r="I98" i="5" s="1"/>
  <c r="J98" i="5" s="1"/>
  <c r="K98" i="5" s="1"/>
  <c r="G98" i="5"/>
  <c r="S97" i="5"/>
  <c r="P97" i="5"/>
  <c r="H97" i="5"/>
  <c r="I97" i="5" s="1"/>
  <c r="J97" i="5" s="1"/>
  <c r="K97" i="5" s="1"/>
  <c r="G97" i="5"/>
  <c r="S96" i="5"/>
  <c r="P96" i="5"/>
  <c r="H96" i="5"/>
  <c r="I96" i="5" s="1"/>
  <c r="J96" i="5" s="1"/>
  <c r="K96" i="5" s="1"/>
  <c r="G96" i="5"/>
  <c r="S95" i="5"/>
  <c r="P95" i="5"/>
  <c r="H95" i="5"/>
  <c r="I95" i="5" s="1"/>
  <c r="J95" i="5" s="1"/>
  <c r="K95" i="5" s="1"/>
  <c r="G95" i="5"/>
  <c r="S94" i="5"/>
  <c r="P94" i="5"/>
  <c r="H94" i="5"/>
  <c r="I94" i="5" s="1"/>
  <c r="J94" i="5" s="1"/>
  <c r="K94" i="5" s="1"/>
  <c r="G94" i="5"/>
  <c r="S93" i="5"/>
  <c r="P93" i="5"/>
  <c r="H93" i="5"/>
  <c r="I93" i="5" s="1"/>
  <c r="J93" i="5" s="1"/>
  <c r="K93" i="5" s="1"/>
  <c r="G93" i="5"/>
  <c r="S92" i="5"/>
  <c r="P92" i="5"/>
  <c r="H92" i="5"/>
  <c r="I92" i="5" s="1"/>
  <c r="J92" i="5" s="1"/>
  <c r="K92" i="5" s="1"/>
  <c r="G92" i="5"/>
  <c r="S91" i="5"/>
  <c r="P91" i="5"/>
  <c r="H91" i="5"/>
  <c r="I91" i="5" s="1"/>
  <c r="J91" i="5" s="1"/>
  <c r="K91" i="5" s="1"/>
  <c r="G91" i="5"/>
  <c r="S90" i="5"/>
  <c r="P90" i="5"/>
  <c r="H90" i="5"/>
  <c r="I90" i="5" s="1"/>
  <c r="J90" i="5" s="1"/>
  <c r="K90" i="5" s="1"/>
  <c r="G90" i="5"/>
  <c r="S89" i="5"/>
  <c r="P89" i="5"/>
  <c r="H89" i="5"/>
  <c r="I89" i="5" s="1"/>
  <c r="J89" i="5" s="1"/>
  <c r="K89" i="5" s="1"/>
  <c r="G89" i="5"/>
  <c r="S88" i="5"/>
  <c r="P88" i="5"/>
  <c r="I88" i="5"/>
  <c r="J88" i="5" s="1"/>
  <c r="K88" i="5" s="1"/>
  <c r="H88" i="5"/>
  <c r="G88" i="5"/>
  <c r="S87" i="5"/>
  <c r="P87" i="5"/>
  <c r="H87" i="5"/>
  <c r="I87" i="5" s="1"/>
  <c r="J87" i="5" s="1"/>
  <c r="K87" i="5" s="1"/>
  <c r="G87" i="5"/>
  <c r="S86" i="5"/>
  <c r="P86" i="5"/>
  <c r="H86" i="5"/>
  <c r="I86" i="5" s="1"/>
  <c r="J86" i="5" s="1"/>
  <c r="K86" i="5" s="1"/>
  <c r="G86" i="5"/>
  <c r="S85" i="5"/>
  <c r="P85" i="5"/>
  <c r="H85" i="5"/>
  <c r="I85" i="5" s="1"/>
  <c r="J85" i="5" s="1"/>
  <c r="K85" i="5" s="1"/>
  <c r="G85" i="5"/>
  <c r="S84" i="5"/>
  <c r="P84" i="5"/>
  <c r="H84" i="5"/>
  <c r="I84" i="5" s="1"/>
  <c r="J84" i="5" s="1"/>
  <c r="K84" i="5" s="1"/>
  <c r="G84" i="5"/>
  <c r="S83" i="5"/>
  <c r="P83" i="5"/>
  <c r="H83" i="5"/>
  <c r="I83" i="5" s="1"/>
  <c r="J83" i="5" s="1"/>
  <c r="K83" i="5" s="1"/>
  <c r="G83" i="5"/>
  <c r="S82" i="5"/>
  <c r="P82" i="5"/>
  <c r="H82" i="5"/>
  <c r="I82" i="5" s="1"/>
  <c r="J82" i="5" s="1"/>
  <c r="K82" i="5" s="1"/>
  <c r="G82" i="5"/>
  <c r="S81" i="5"/>
  <c r="P81" i="5"/>
  <c r="H81" i="5"/>
  <c r="I81" i="5" s="1"/>
  <c r="J81" i="5" s="1"/>
  <c r="K81" i="5" s="1"/>
  <c r="G81" i="5"/>
  <c r="S80" i="5"/>
  <c r="P80" i="5"/>
  <c r="H80" i="5"/>
  <c r="I80" i="5" s="1"/>
  <c r="J80" i="5" s="1"/>
  <c r="K80" i="5" s="1"/>
  <c r="G80" i="5"/>
  <c r="S79" i="5"/>
  <c r="P79" i="5"/>
  <c r="H79" i="5"/>
  <c r="I79" i="5" s="1"/>
  <c r="J79" i="5" s="1"/>
  <c r="K79" i="5" s="1"/>
  <c r="G79" i="5"/>
  <c r="S78" i="5"/>
  <c r="P78" i="5"/>
  <c r="H78" i="5"/>
  <c r="I78" i="5" s="1"/>
  <c r="J78" i="5" s="1"/>
  <c r="K78" i="5" s="1"/>
  <c r="G78" i="5"/>
  <c r="S77" i="5"/>
  <c r="P77" i="5"/>
  <c r="H77" i="5"/>
  <c r="I77" i="5" s="1"/>
  <c r="J77" i="5" s="1"/>
  <c r="K77" i="5" s="1"/>
  <c r="G77" i="5"/>
  <c r="S76" i="5"/>
  <c r="P76" i="5"/>
  <c r="H76" i="5"/>
  <c r="I76" i="5" s="1"/>
  <c r="J76" i="5" s="1"/>
  <c r="K76" i="5" s="1"/>
  <c r="G76" i="5"/>
  <c r="S75" i="5"/>
  <c r="P75" i="5"/>
  <c r="H75" i="5"/>
  <c r="I75" i="5" s="1"/>
  <c r="J75" i="5" s="1"/>
  <c r="K75" i="5" s="1"/>
  <c r="G75" i="5"/>
  <c r="S74" i="5"/>
  <c r="P74" i="5"/>
  <c r="H74" i="5"/>
  <c r="I74" i="5" s="1"/>
  <c r="J74" i="5" s="1"/>
  <c r="K74" i="5" s="1"/>
  <c r="G74" i="5"/>
  <c r="S73" i="5"/>
  <c r="P73" i="5"/>
  <c r="H73" i="5"/>
  <c r="I73" i="5" s="1"/>
  <c r="J73" i="5" s="1"/>
  <c r="K73" i="5" s="1"/>
  <c r="G73" i="5"/>
  <c r="S72" i="5"/>
  <c r="P72" i="5"/>
  <c r="H72" i="5"/>
  <c r="I72" i="5" s="1"/>
  <c r="J72" i="5" s="1"/>
  <c r="K72" i="5" s="1"/>
  <c r="G72" i="5"/>
  <c r="S71" i="5"/>
  <c r="P71" i="5"/>
  <c r="H71" i="5"/>
  <c r="I71" i="5" s="1"/>
  <c r="J71" i="5" s="1"/>
  <c r="K71" i="5" s="1"/>
  <c r="G71" i="5"/>
  <c r="S70" i="5"/>
  <c r="P70" i="5"/>
  <c r="H70" i="5"/>
  <c r="I70" i="5" s="1"/>
  <c r="J70" i="5" s="1"/>
  <c r="K70" i="5" s="1"/>
  <c r="G70" i="5"/>
  <c r="S69" i="5"/>
  <c r="P69" i="5"/>
  <c r="H69" i="5"/>
  <c r="I69" i="5" s="1"/>
  <c r="J69" i="5" s="1"/>
  <c r="K69" i="5" s="1"/>
  <c r="G69" i="5"/>
  <c r="S68" i="5"/>
  <c r="P68" i="5"/>
  <c r="H68" i="5"/>
  <c r="I68" i="5" s="1"/>
  <c r="J68" i="5" s="1"/>
  <c r="K68" i="5" s="1"/>
  <c r="G68" i="5"/>
  <c r="S67" i="5"/>
  <c r="P67" i="5"/>
  <c r="H67" i="5"/>
  <c r="I67" i="5" s="1"/>
  <c r="J67" i="5" s="1"/>
  <c r="K67" i="5" s="1"/>
  <c r="G67" i="5"/>
  <c r="S66" i="5"/>
  <c r="P66" i="5"/>
  <c r="H66" i="5"/>
  <c r="I66" i="5" s="1"/>
  <c r="J66" i="5" s="1"/>
  <c r="K66" i="5" s="1"/>
  <c r="G66" i="5"/>
  <c r="S65" i="5"/>
  <c r="P65" i="5"/>
  <c r="H65" i="5"/>
  <c r="I65" i="5" s="1"/>
  <c r="J65" i="5" s="1"/>
  <c r="K65" i="5" s="1"/>
  <c r="G65" i="5"/>
  <c r="S64" i="5"/>
  <c r="P64" i="5"/>
  <c r="H64" i="5"/>
  <c r="I64" i="5" s="1"/>
  <c r="J64" i="5" s="1"/>
  <c r="K64" i="5" s="1"/>
  <c r="G64" i="5"/>
  <c r="S63" i="5"/>
  <c r="P63" i="5"/>
  <c r="H63" i="5"/>
  <c r="I63" i="5" s="1"/>
  <c r="J63" i="5" s="1"/>
  <c r="K63" i="5" s="1"/>
  <c r="G63" i="5"/>
  <c r="S62" i="5"/>
  <c r="P62" i="5"/>
  <c r="H62" i="5"/>
  <c r="I62" i="5" s="1"/>
  <c r="J62" i="5" s="1"/>
  <c r="K62" i="5" s="1"/>
  <c r="G62" i="5"/>
  <c r="S61" i="5"/>
  <c r="P61" i="5"/>
  <c r="I61" i="5"/>
  <c r="J61" i="5" s="1"/>
  <c r="K61" i="5" s="1"/>
  <c r="H61" i="5"/>
  <c r="G61" i="5"/>
  <c r="S60" i="5"/>
  <c r="P60" i="5"/>
  <c r="H60" i="5"/>
  <c r="I60" i="5" s="1"/>
  <c r="J60" i="5" s="1"/>
  <c r="K60" i="5" s="1"/>
  <c r="G60" i="5"/>
  <c r="S59" i="5"/>
  <c r="P59" i="5"/>
  <c r="H59" i="5"/>
  <c r="I59" i="5" s="1"/>
  <c r="J59" i="5" s="1"/>
  <c r="K59" i="5" s="1"/>
  <c r="G59" i="5"/>
  <c r="S58" i="5"/>
  <c r="P58" i="5"/>
  <c r="H58" i="5"/>
  <c r="I58" i="5" s="1"/>
  <c r="J58" i="5" s="1"/>
  <c r="K58" i="5" s="1"/>
  <c r="G58" i="5"/>
  <c r="S57" i="5"/>
  <c r="P57" i="5"/>
  <c r="H57" i="5"/>
  <c r="I57" i="5" s="1"/>
  <c r="J57" i="5" s="1"/>
  <c r="K57" i="5" s="1"/>
  <c r="G57" i="5"/>
  <c r="S56" i="5"/>
  <c r="P56" i="5"/>
  <c r="H56" i="5"/>
  <c r="I56" i="5" s="1"/>
  <c r="J56" i="5" s="1"/>
  <c r="K56" i="5" s="1"/>
  <c r="G56" i="5"/>
  <c r="S55" i="5"/>
  <c r="P55" i="5"/>
  <c r="H55" i="5"/>
  <c r="I55" i="5" s="1"/>
  <c r="J55" i="5" s="1"/>
  <c r="K55" i="5" s="1"/>
  <c r="G55" i="5"/>
  <c r="S54" i="5"/>
  <c r="P54" i="5"/>
  <c r="H54" i="5"/>
  <c r="I54" i="5" s="1"/>
  <c r="J54" i="5" s="1"/>
  <c r="K54" i="5" s="1"/>
  <c r="G54" i="5"/>
  <c r="S53" i="5"/>
  <c r="P53" i="5"/>
  <c r="H53" i="5"/>
  <c r="I53" i="5" s="1"/>
  <c r="J53" i="5" s="1"/>
  <c r="K53" i="5" s="1"/>
  <c r="G53" i="5"/>
  <c r="S52" i="5"/>
  <c r="P52" i="5"/>
  <c r="H52" i="5"/>
  <c r="I52" i="5" s="1"/>
  <c r="J52" i="5" s="1"/>
  <c r="K52" i="5" s="1"/>
  <c r="G52" i="5"/>
  <c r="S51" i="5"/>
  <c r="P51" i="5"/>
  <c r="H51" i="5"/>
  <c r="I51" i="5" s="1"/>
  <c r="J51" i="5" s="1"/>
  <c r="K51" i="5" s="1"/>
  <c r="G51" i="5"/>
  <c r="S50" i="5"/>
  <c r="P50" i="5"/>
  <c r="H50" i="5"/>
  <c r="I50" i="5" s="1"/>
  <c r="J50" i="5" s="1"/>
  <c r="K50" i="5" s="1"/>
  <c r="G50" i="5"/>
  <c r="S49" i="5"/>
  <c r="P49" i="5"/>
  <c r="H49" i="5"/>
  <c r="I49" i="5" s="1"/>
  <c r="J49" i="5" s="1"/>
  <c r="K49" i="5" s="1"/>
  <c r="G49" i="5"/>
  <c r="S48" i="5"/>
  <c r="P48" i="5"/>
  <c r="H48" i="5"/>
  <c r="I48" i="5" s="1"/>
  <c r="J48" i="5" s="1"/>
  <c r="K48" i="5" s="1"/>
  <c r="G48" i="5"/>
  <c r="S47" i="5"/>
  <c r="P47" i="5"/>
  <c r="H47" i="5"/>
  <c r="I47" i="5" s="1"/>
  <c r="J47" i="5" s="1"/>
  <c r="K47" i="5" s="1"/>
  <c r="G47" i="5"/>
  <c r="S46" i="5"/>
  <c r="P46" i="5"/>
  <c r="H46" i="5"/>
  <c r="I46" i="5" s="1"/>
  <c r="J46" i="5" s="1"/>
  <c r="K46" i="5" s="1"/>
  <c r="G46" i="5"/>
  <c r="S45" i="5"/>
  <c r="P45" i="5"/>
  <c r="H45" i="5"/>
  <c r="I45" i="5" s="1"/>
  <c r="J45" i="5" s="1"/>
  <c r="K45" i="5" s="1"/>
  <c r="G45" i="5"/>
  <c r="S44" i="5"/>
  <c r="P44" i="5"/>
  <c r="H44" i="5"/>
  <c r="I44" i="5" s="1"/>
  <c r="J44" i="5" s="1"/>
  <c r="K44" i="5" s="1"/>
  <c r="G44" i="5"/>
  <c r="S43" i="5"/>
  <c r="P43" i="5"/>
  <c r="H43" i="5"/>
  <c r="I43" i="5" s="1"/>
  <c r="J43" i="5" s="1"/>
  <c r="K43" i="5" s="1"/>
  <c r="G43" i="5"/>
  <c r="S42" i="5"/>
  <c r="P42" i="5"/>
  <c r="H42" i="5"/>
  <c r="I42" i="5" s="1"/>
  <c r="J42" i="5" s="1"/>
  <c r="K42" i="5" s="1"/>
  <c r="G42" i="5"/>
  <c r="S41" i="5"/>
  <c r="P41" i="5"/>
  <c r="H41" i="5"/>
  <c r="I41" i="5" s="1"/>
  <c r="J41" i="5" s="1"/>
  <c r="K41" i="5" s="1"/>
  <c r="G41" i="5"/>
  <c r="S40" i="5"/>
  <c r="P40" i="5"/>
  <c r="H40" i="5"/>
  <c r="I40" i="5" s="1"/>
  <c r="J40" i="5" s="1"/>
  <c r="K40" i="5" s="1"/>
  <c r="G40" i="5"/>
  <c r="S39" i="5"/>
  <c r="P39" i="5"/>
  <c r="H39" i="5"/>
  <c r="I39" i="5" s="1"/>
  <c r="J39" i="5" s="1"/>
  <c r="K39" i="5" s="1"/>
  <c r="G39" i="5"/>
  <c r="S38" i="5"/>
  <c r="P38" i="5"/>
  <c r="H38" i="5"/>
  <c r="I38" i="5" s="1"/>
  <c r="J38" i="5" s="1"/>
  <c r="K38" i="5" s="1"/>
  <c r="G38" i="5"/>
  <c r="S37" i="5"/>
  <c r="P37" i="5"/>
  <c r="H37" i="5"/>
  <c r="I37" i="5" s="1"/>
  <c r="J37" i="5" s="1"/>
  <c r="K37" i="5" s="1"/>
  <c r="G37" i="5"/>
  <c r="S36" i="5"/>
  <c r="P36" i="5"/>
  <c r="H36" i="5"/>
  <c r="I36" i="5" s="1"/>
  <c r="J36" i="5" s="1"/>
  <c r="K36" i="5" s="1"/>
  <c r="G36" i="5"/>
  <c r="S35" i="5"/>
  <c r="P35" i="5"/>
  <c r="H35" i="5"/>
  <c r="I35" i="5" s="1"/>
  <c r="J35" i="5" s="1"/>
  <c r="K35" i="5" s="1"/>
  <c r="G35" i="5"/>
  <c r="S34" i="5"/>
  <c r="P34" i="5"/>
  <c r="H34" i="5"/>
  <c r="I34" i="5" s="1"/>
  <c r="J34" i="5" s="1"/>
  <c r="K34" i="5" s="1"/>
  <c r="G34" i="5"/>
  <c r="S33" i="5"/>
  <c r="P33" i="5"/>
  <c r="H33" i="5"/>
  <c r="I33" i="5" s="1"/>
  <c r="J33" i="5" s="1"/>
  <c r="K33" i="5" s="1"/>
  <c r="G33" i="5"/>
  <c r="S32" i="5"/>
  <c r="P32" i="5"/>
  <c r="H32" i="5"/>
  <c r="I32" i="5" s="1"/>
  <c r="J32" i="5" s="1"/>
  <c r="K32" i="5" s="1"/>
  <c r="G32" i="5"/>
  <c r="S31" i="5"/>
  <c r="P31" i="5"/>
  <c r="H31" i="5"/>
  <c r="I31" i="5" s="1"/>
  <c r="J31" i="5" s="1"/>
  <c r="K31" i="5" s="1"/>
  <c r="G31" i="5"/>
  <c r="S30" i="5"/>
  <c r="P30" i="5"/>
  <c r="I30" i="5"/>
  <c r="J30" i="5" s="1"/>
  <c r="K30" i="5" s="1"/>
  <c r="H30" i="5"/>
  <c r="G30" i="5"/>
  <c r="S29" i="5"/>
  <c r="P29" i="5"/>
  <c r="H29" i="5"/>
  <c r="I29" i="5" s="1"/>
  <c r="J29" i="5" s="1"/>
  <c r="K29" i="5" s="1"/>
  <c r="G29" i="5"/>
  <c r="S28" i="5"/>
  <c r="P28" i="5"/>
  <c r="H28" i="5"/>
  <c r="I28" i="5" s="1"/>
  <c r="J28" i="5" s="1"/>
  <c r="K28" i="5" s="1"/>
  <c r="G28" i="5"/>
  <c r="S27" i="5"/>
  <c r="P27" i="5"/>
  <c r="I27" i="5"/>
  <c r="J27" i="5" s="1"/>
  <c r="K27" i="5" s="1"/>
  <c r="G27" i="5"/>
  <c r="S26" i="5"/>
  <c r="P26" i="5"/>
  <c r="H26" i="5"/>
  <c r="I26" i="5" s="1"/>
  <c r="J26" i="5" s="1"/>
  <c r="K26" i="5" s="1"/>
  <c r="G26" i="5"/>
  <c r="S25" i="5"/>
  <c r="P25" i="5"/>
  <c r="H25" i="5"/>
  <c r="I25" i="5" s="1"/>
  <c r="J25" i="5" s="1"/>
  <c r="K25" i="5" s="1"/>
  <c r="G25" i="5"/>
  <c r="S24" i="5"/>
  <c r="P24" i="5"/>
  <c r="H24" i="5"/>
  <c r="I24" i="5" s="1"/>
  <c r="J24" i="5" s="1"/>
  <c r="K24" i="5" s="1"/>
  <c r="G24" i="5"/>
  <c r="S23" i="5"/>
  <c r="P23" i="5"/>
  <c r="H23" i="5"/>
  <c r="I23" i="5" s="1"/>
  <c r="J23" i="5" s="1"/>
  <c r="K23" i="5" s="1"/>
  <c r="G23" i="5"/>
  <c r="S22" i="5"/>
  <c r="P22" i="5"/>
  <c r="H22" i="5"/>
  <c r="I22" i="5" s="1"/>
  <c r="J22" i="5" s="1"/>
  <c r="K22" i="5" s="1"/>
  <c r="G22" i="5"/>
  <c r="P21" i="5"/>
  <c r="S21" i="5" s="1"/>
  <c r="H21" i="5"/>
  <c r="I21" i="5" s="1"/>
  <c r="G21" i="5"/>
  <c r="P20" i="5"/>
  <c r="S20" i="5" s="1"/>
  <c r="H20" i="5"/>
  <c r="I20" i="5" s="1"/>
  <c r="G20" i="5"/>
  <c r="P19" i="5"/>
  <c r="S19" i="5" s="1"/>
  <c r="H19" i="5"/>
  <c r="I19" i="5" s="1"/>
  <c r="G19" i="5"/>
  <c r="J10" i="5"/>
  <c r="C6" i="5"/>
  <c r="K1" i="5"/>
  <c r="J11" i="5" l="1"/>
  <c r="J12" i="5" s="1"/>
  <c r="K21" i="5"/>
  <c r="K21" i="6"/>
  <c r="J11" i="7"/>
  <c r="G30" i="1"/>
  <c r="G31" i="1"/>
  <c r="G28" i="1"/>
  <c r="G106" i="1"/>
  <c r="G26" i="1"/>
  <c r="C4" i="8"/>
  <c r="Q8" i="9"/>
  <c r="G25" i="1"/>
  <c r="K20" i="5"/>
  <c r="J12" i="7"/>
  <c r="S19" i="7"/>
  <c r="K26" i="7"/>
  <c r="J11" i="6"/>
  <c r="J12" i="6" s="1"/>
  <c r="F21" i="1"/>
  <c r="P20" i="1"/>
  <c r="A20" i="1"/>
  <c r="G23" i="1"/>
  <c r="G27" i="1"/>
  <c r="G22" i="1"/>
  <c r="G24" i="1"/>
  <c r="K19" i="6"/>
  <c r="J13" i="6"/>
  <c r="J14" i="6" s="1"/>
  <c r="K23" i="7"/>
  <c r="K27" i="7"/>
  <c r="K22" i="7"/>
  <c r="J13" i="7"/>
  <c r="J14" i="7" s="1"/>
  <c r="K19" i="5"/>
  <c r="J13" i="5"/>
  <c r="J14" i="5" s="1"/>
  <c r="A2" i="1" l="1"/>
  <c r="U13" i="9"/>
  <c r="J8" i="9" s="1"/>
  <c r="L40" i="9"/>
  <c r="L21" i="9"/>
  <c r="K27" i="9"/>
  <c r="J38" i="9"/>
  <c r="J27" i="9"/>
  <c r="J22" i="9"/>
  <c r="J54" i="9"/>
  <c r="K51" i="9"/>
  <c r="L37" i="9"/>
  <c r="J51" i="9"/>
  <c r="K21" i="9"/>
  <c r="K40" i="9"/>
  <c r="L47" i="9"/>
  <c r="L53" i="9"/>
  <c r="K39" i="9"/>
  <c r="L26" i="9"/>
  <c r="K52" i="9"/>
  <c r="L16" i="9"/>
  <c r="J30" i="9"/>
  <c r="K43" i="9"/>
  <c r="K16" i="9"/>
  <c r="L29" i="9"/>
  <c r="J43" i="9"/>
  <c r="J16" i="9"/>
  <c r="K37" i="9"/>
  <c r="K20" i="9"/>
  <c r="K19" i="9"/>
  <c r="L32" i="9"/>
  <c r="L48" i="9"/>
  <c r="J19" i="9"/>
  <c r="K32" i="9"/>
  <c r="K48" i="9"/>
  <c r="L18" i="9"/>
  <c r="J48" i="9"/>
  <c r="L41" i="9"/>
  <c r="L24" i="9"/>
  <c r="K35" i="9"/>
  <c r="J46" i="9"/>
  <c r="L56" i="9"/>
  <c r="K24" i="9"/>
  <c r="J35" i="9"/>
  <c r="L45" i="9"/>
  <c r="K56" i="9"/>
  <c r="J24" i="9"/>
  <c r="L15" i="9"/>
  <c r="J31" i="9"/>
  <c r="J26" i="9"/>
  <c r="K49" i="9"/>
  <c r="J37" i="9"/>
  <c r="K31" i="9"/>
  <c r="J28" i="9"/>
  <c r="L38" i="9"/>
  <c r="K17" i="9"/>
  <c r="L14" i="9"/>
  <c r="K34" i="9"/>
  <c r="J32" i="9"/>
  <c r="L42" i="9"/>
  <c r="K53" i="9"/>
  <c r="L31" i="9"/>
  <c r="L20" i="9"/>
  <c r="J15" i="9"/>
  <c r="M22" i="1" s="1"/>
  <c r="L25" i="9"/>
  <c r="K36" i="9"/>
  <c r="J47" i="9"/>
  <c r="J21" i="9"/>
  <c r="J53" i="9"/>
  <c r="J42" i="9"/>
  <c r="L22" i="9"/>
  <c r="K33" i="9"/>
  <c r="J44" i="9"/>
  <c r="J14" i="9"/>
  <c r="K50" i="9"/>
  <c r="J50" i="9"/>
  <c r="K22" i="9"/>
  <c r="L34" i="9"/>
  <c r="K45" i="9"/>
  <c r="J56" i="9"/>
  <c r="L39" i="9"/>
  <c r="L28" i="9"/>
  <c r="L17" i="9"/>
  <c r="K28" i="9"/>
  <c r="J39" i="9"/>
  <c r="L49" i="9"/>
  <c r="J29" i="9"/>
  <c r="J18" i="9"/>
  <c r="L52" i="9"/>
  <c r="K25" i="9"/>
  <c r="J36" i="9"/>
  <c r="L46" i="9"/>
  <c r="K18" i="9"/>
  <c r="K23" i="9"/>
  <c r="K55" i="9"/>
  <c r="J25" i="9"/>
  <c r="K29" i="9"/>
  <c r="J40" i="9"/>
  <c r="L50" i="9"/>
  <c r="L23" i="9"/>
  <c r="L55" i="9"/>
  <c r="K47" i="9"/>
  <c r="J23" i="9"/>
  <c r="L33" i="9"/>
  <c r="K44" i="9"/>
  <c r="J55" i="9"/>
  <c r="J45" i="9"/>
  <c r="J34" i="9"/>
  <c r="J20" i="9"/>
  <c r="L30" i="9"/>
  <c r="K41" i="9"/>
  <c r="L54" i="9"/>
  <c r="K42" i="9"/>
  <c r="L36" i="9"/>
  <c r="L19" i="9"/>
  <c r="J52" i="9"/>
  <c r="K26" i="9"/>
  <c r="K15" i="9"/>
  <c r="L44" i="9"/>
  <c r="K14" i="9"/>
  <c r="K30" i="9"/>
  <c r="K38" i="9"/>
  <c r="J17" i="9"/>
  <c r="L27" i="9"/>
  <c r="L43" i="9"/>
  <c r="J33" i="9"/>
  <c r="L35" i="9"/>
  <c r="L51" i="9"/>
  <c r="J41" i="9"/>
  <c r="J49" i="9"/>
  <c r="K46" i="9"/>
  <c r="K54" i="9"/>
  <c r="M25" i="1" l="1"/>
  <c r="N25" i="1" s="1"/>
  <c r="M23" i="1"/>
  <c r="N23" i="1" s="1"/>
  <c r="M24" i="1"/>
  <c r="N24" i="1" s="1"/>
  <c r="M26" i="1"/>
  <c r="N26" i="1" s="1"/>
  <c r="N27" i="1"/>
  <c r="N32" i="1"/>
  <c r="N30" i="1"/>
  <c r="N31" i="1"/>
  <c r="N28" i="1"/>
  <c r="N106" i="1"/>
  <c r="G12" i="1"/>
  <c r="G13" i="1" s="1"/>
  <c r="G14" i="1" l="1"/>
  <c r="N1" i="1" l="1"/>
  <c r="G15" i="1"/>
  <c r="N2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Christoph.Gmuer</author>
  </authors>
  <commentList>
    <comment ref="C7" authorId="0" shapeId="0" xr:uid="{00000000-0006-0000-0200-000001000000}">
      <text>
        <r>
          <rPr>
            <b/>
            <sz val="9"/>
            <color indexed="81"/>
            <rFont val="Tahoma"/>
            <family val="2"/>
          </rPr>
          <t>Christoph.Gmuer:</t>
        </r>
        <r>
          <rPr>
            <sz val="9"/>
            <color indexed="81"/>
            <rFont val="Tahoma"/>
            <family val="2"/>
          </rPr>
          <t xml:space="preserve">
Zum Fixieren des Datums: Datum von Hand einfügen oder [F2] und dann [F9] und [Enter] drücken.
</t>
        </r>
      </text>
    </comment>
    <comment ref="C22" authorId="0" shapeId="0" xr:uid="{00000000-0006-0000-0200-000002000000}">
      <text>
        <r>
          <rPr>
            <b/>
            <sz val="9"/>
            <color indexed="81"/>
            <rFont val="Tahoma"/>
            <family val="2"/>
          </rPr>
          <t>Christoph.Gmuer:</t>
        </r>
        <r>
          <rPr>
            <sz val="9"/>
            <color indexed="81"/>
            <rFont val="Tahoma"/>
            <family val="2"/>
          </rPr>
          <t xml:space="preserve">
Nettogeschossfläche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Christoph.Gmuer</author>
  </authors>
  <commentList>
    <comment ref="C6" authorId="0" shapeId="0" xr:uid="{00000000-0006-0000-0700-000001000000}">
      <text>
        <r>
          <rPr>
            <b/>
            <sz val="9"/>
            <color indexed="81"/>
            <rFont val="Tahoma"/>
            <family val="2"/>
          </rPr>
          <t>Christoph.Gmuer:</t>
        </r>
        <r>
          <rPr>
            <sz val="9"/>
            <color indexed="81"/>
            <rFont val="Tahoma"/>
            <family val="2"/>
          </rPr>
          <t xml:space="preserve">
Zum Fixieren des Datums: Datum von Hand einfügen oder [F2] und dann [F9] und [Enter] drücken.
</t>
        </r>
      </text>
    </comment>
    <comment ref="A19" authorId="0" shapeId="0" xr:uid="{00000000-0006-0000-0700-000002000000}">
      <text>
        <r>
          <rPr>
            <b/>
            <sz val="9"/>
            <color indexed="81"/>
            <rFont val="Tahoma"/>
            <family val="2"/>
          </rPr>
          <t>Christoph.Gmuer:</t>
        </r>
        <r>
          <rPr>
            <sz val="9"/>
            <color indexed="81"/>
            <rFont val="Tahoma"/>
            <family val="2"/>
          </rPr>
          <t xml:space="preserve">
freie Nummer oder Möglichkeit zur Beschriftung resp. Nummerierung der Zeilen.</t>
        </r>
      </text>
    </comment>
    <comment ref="C19" authorId="0" shapeId="0" xr:uid="{00000000-0006-0000-0700-000003000000}">
      <text>
        <r>
          <rPr>
            <b/>
            <sz val="9"/>
            <color indexed="81"/>
            <rFont val="Tahoma"/>
            <family val="2"/>
          </rPr>
          <t>Christoph.Gmuer:</t>
        </r>
        <r>
          <rPr>
            <sz val="9"/>
            <color indexed="81"/>
            <rFont val="Tahoma"/>
            <family val="2"/>
          </rPr>
          <t xml:space="preserve">
Nettogeschossfläche</t>
        </r>
      </text>
    </comment>
    <comment ref="F19" authorId="0" shapeId="0" xr:uid="{00000000-0006-0000-0700-000004000000}">
      <text>
        <r>
          <rPr>
            <b/>
            <sz val="9"/>
            <color indexed="81"/>
            <rFont val="Tahoma"/>
            <family val="2"/>
          </rPr>
          <t>Christoph.Gmuer:</t>
        </r>
        <r>
          <rPr>
            <sz val="9"/>
            <color indexed="81"/>
            <rFont val="Tahoma"/>
            <family val="2"/>
          </rPr>
          <t xml:space="preserve">
Nummer der Nutzung gemäss Merkblatt SIA 2024, als Hilfe vgl. Liste rechts aussen auf dieser Tabelle.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Christoph.Gmuer</author>
  </authors>
  <commentList>
    <comment ref="C6" authorId="0" shapeId="0" xr:uid="{00000000-0006-0000-0800-000001000000}">
      <text>
        <r>
          <rPr>
            <b/>
            <sz val="9"/>
            <color indexed="81"/>
            <rFont val="Tahoma"/>
            <family val="2"/>
          </rPr>
          <t>Christoph.Gmuer:</t>
        </r>
        <r>
          <rPr>
            <sz val="9"/>
            <color indexed="81"/>
            <rFont val="Tahoma"/>
            <family val="2"/>
          </rPr>
          <t xml:space="preserve">
Zum Fixieren des Datums: Datum von Hand einfügen oder [F2] und dann [F9] und [Enter] drücken.
</t>
        </r>
      </text>
    </comment>
    <comment ref="A19" authorId="0" shapeId="0" xr:uid="{00000000-0006-0000-0800-000002000000}">
      <text>
        <r>
          <rPr>
            <b/>
            <sz val="9"/>
            <color indexed="81"/>
            <rFont val="Tahoma"/>
            <family val="2"/>
          </rPr>
          <t>Christoph.Gmuer:</t>
        </r>
        <r>
          <rPr>
            <sz val="9"/>
            <color indexed="81"/>
            <rFont val="Tahoma"/>
            <family val="2"/>
          </rPr>
          <t xml:space="preserve">
freie Nummer oder Möglichkeit zur Beschriftung resp. Nummerierung der Zeilen.</t>
        </r>
      </text>
    </comment>
    <comment ref="C19" authorId="0" shapeId="0" xr:uid="{00000000-0006-0000-0800-000003000000}">
      <text>
        <r>
          <rPr>
            <b/>
            <sz val="9"/>
            <color indexed="81"/>
            <rFont val="Tahoma"/>
            <family val="2"/>
          </rPr>
          <t>Christoph.Gmuer:</t>
        </r>
        <r>
          <rPr>
            <sz val="9"/>
            <color indexed="81"/>
            <rFont val="Tahoma"/>
            <family val="2"/>
          </rPr>
          <t xml:space="preserve">
Nettogeschossfläche</t>
        </r>
      </text>
    </comment>
    <comment ref="F19" authorId="0" shapeId="0" xr:uid="{00000000-0006-0000-0800-000004000000}">
      <text>
        <r>
          <rPr>
            <b/>
            <sz val="9"/>
            <color indexed="81"/>
            <rFont val="Tahoma"/>
            <family val="2"/>
          </rPr>
          <t>Christoph.Gmuer:</t>
        </r>
        <r>
          <rPr>
            <sz val="9"/>
            <color indexed="81"/>
            <rFont val="Tahoma"/>
            <family val="2"/>
          </rPr>
          <t xml:space="preserve">
Nummer der Nutzung gemäss Merkblatt SIA 2024, als Hilfe vgl. Liste rechts aussen auf dieser Tabelle.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Christoph.Gmuer</author>
  </authors>
  <commentList>
    <comment ref="C6" authorId="0" shapeId="0" xr:uid="{00000000-0006-0000-0900-000001000000}">
      <text>
        <r>
          <rPr>
            <b/>
            <sz val="9"/>
            <color indexed="81"/>
            <rFont val="Tahoma"/>
            <family val="2"/>
          </rPr>
          <t>Christoph.Gmuer:</t>
        </r>
        <r>
          <rPr>
            <sz val="9"/>
            <color indexed="81"/>
            <rFont val="Tahoma"/>
            <family val="2"/>
          </rPr>
          <t xml:space="preserve">
Zum Fixieren des Datums: Datum von Hand einfügen oder [F2] und dann [F9] und [Enter] drücken.
</t>
        </r>
      </text>
    </comment>
    <comment ref="A19" authorId="0" shapeId="0" xr:uid="{00000000-0006-0000-0900-000002000000}">
      <text>
        <r>
          <rPr>
            <b/>
            <sz val="9"/>
            <color indexed="81"/>
            <rFont val="Tahoma"/>
            <family val="2"/>
          </rPr>
          <t>Christoph.Gmuer:</t>
        </r>
        <r>
          <rPr>
            <sz val="9"/>
            <color indexed="81"/>
            <rFont val="Tahoma"/>
            <family val="2"/>
          </rPr>
          <t xml:space="preserve">
freie Nummer oder Möglichkeit zur Beschriftung resp. Nummerierung der Zeilen.</t>
        </r>
      </text>
    </comment>
    <comment ref="C19" authorId="0" shapeId="0" xr:uid="{00000000-0006-0000-0900-000003000000}">
      <text>
        <r>
          <rPr>
            <b/>
            <sz val="9"/>
            <color indexed="81"/>
            <rFont val="Tahoma"/>
            <family val="2"/>
          </rPr>
          <t>Christoph.Gmuer:</t>
        </r>
        <r>
          <rPr>
            <sz val="9"/>
            <color indexed="81"/>
            <rFont val="Tahoma"/>
            <family val="2"/>
          </rPr>
          <t xml:space="preserve">
Nettogeschossfläche</t>
        </r>
      </text>
    </comment>
    <comment ref="F19" authorId="0" shapeId="0" xr:uid="{00000000-0006-0000-0900-000004000000}">
      <text>
        <r>
          <rPr>
            <b/>
            <sz val="9"/>
            <color indexed="81"/>
            <rFont val="Tahoma"/>
            <family val="2"/>
          </rPr>
          <t>Christoph.Gmuer:</t>
        </r>
        <r>
          <rPr>
            <sz val="9"/>
            <color indexed="81"/>
            <rFont val="Tahoma"/>
            <family val="2"/>
          </rPr>
          <t xml:space="preserve">
Nummer der Nutzung gemäss Merkblatt SIA 2024, als Hilfe vgl. Liste rechts aussen auf dieser Tabelle.</t>
        </r>
      </text>
    </comment>
  </commentList>
</comments>
</file>

<file path=xl/sharedStrings.xml><?xml version="1.0" encoding="utf-8"?>
<sst xmlns="http://schemas.openxmlformats.org/spreadsheetml/2006/main" count="1506" uniqueCount="661">
  <si>
    <t>Summe aller Nettogeschossflächen</t>
  </si>
  <si>
    <t>Summe der elektrischen Leistungen</t>
  </si>
  <si>
    <t>Anforderung eingehalten?</t>
  </si>
  <si>
    <t>Nr.</t>
  </si>
  <si>
    <t>Produktion (grobe Arbeit)</t>
  </si>
  <si>
    <t>Produktion (feine Arbeit)</t>
  </si>
  <si>
    <t>Daten der Raumnutzungen:</t>
  </si>
  <si>
    <t>für die Berechnung der Anforderung:</t>
  </si>
  <si>
    <t>Bezeichnung</t>
  </si>
  <si>
    <t>Bestimmung Nettogeschossfläche und Grenzwert:</t>
  </si>
  <si>
    <t>W/m²</t>
  </si>
  <si>
    <t>W</t>
  </si>
  <si>
    <t>Raum/Räume</t>
  </si>
  <si>
    <t>m²</t>
  </si>
  <si>
    <t>evtl. Berechnung der Leistung</t>
  </si>
  <si>
    <t>Projektbezeichnung:</t>
  </si>
  <si>
    <t>Verantwortlich für Nachweis:</t>
  </si>
  <si>
    <t>Datum / Unterschrift:</t>
  </si>
  <si>
    <t>Nutzung gemäss SIA 2024</t>
  </si>
  <si>
    <t xml:space="preserve"> m²</t>
  </si>
  <si>
    <t xml:space="preserve"> W</t>
  </si>
  <si>
    <t>Haftungsausschluss</t>
  </si>
  <si>
    <t>mailto:energie@bd.zh.ch?body=Fehlermeldung%20%0A%0AFehlerart%3A%20%0A%0AZelle%3A%20%0A%0ABeschreibung%3A%20%0A%0AName%2FVorname%3A%0A%0AFirma%2FAdresse%3A%0A%0ATelefon-Nr.%3A%20%0A%0A&amp;subject=Fehlermeldung%20an%20Ch.%20Gm%C3%BCr</t>
  </si>
  <si>
    <t>Fehler sind per Email zu melden an:</t>
  </si>
  <si>
    <t>Zusammenstellung / Ergebnis:</t>
  </si>
  <si>
    <t>Diese Exceltabelle steht zur freien Verfügung. Die Excelfunktionen sind nicht gesperrt, so dass Manipulationen an der Tabelle möglich sind. Für die Anwendung kann deshalb keine Haftung übernommen werden.</t>
  </si>
  <si>
    <r>
      <rPr>
        <sz val="9"/>
        <color rgb="FF231F20"/>
        <rFont val="Calibri"/>
        <family val="2"/>
      </rPr>
      <t>Nr.</t>
    </r>
  </si>
  <si>
    <r>
      <rPr>
        <sz val="9"/>
        <color rgb="FF231F20"/>
        <rFont val="Calibri"/>
        <family val="2"/>
      </rPr>
      <t>Raumnutzung</t>
    </r>
  </si>
  <si>
    <r>
      <rPr>
        <sz val="9"/>
        <color rgb="FF231F20"/>
        <rFont val="Calibri"/>
        <family val="2"/>
      </rPr>
      <t>spezif. Leistung W/m</t>
    </r>
    <r>
      <rPr>
        <vertAlign val="superscript"/>
        <sz val="6"/>
        <color rgb="FF231F20"/>
        <rFont val="Calibri"/>
        <family val="2"/>
      </rPr>
      <t>2</t>
    </r>
  </si>
  <si>
    <r>
      <rPr>
        <sz val="10"/>
        <color rgb="FF231F20"/>
        <rFont val="Calibri"/>
        <family val="2"/>
      </rPr>
      <t>Hotelzimmer</t>
    </r>
  </si>
  <si>
    <r>
      <rPr>
        <sz val="10"/>
        <color rgb="FF231F20"/>
        <rFont val="Calibri"/>
        <family val="2"/>
      </rPr>
      <t>Empfang, Lobby</t>
    </r>
  </si>
  <si>
    <r>
      <rPr>
        <sz val="10"/>
        <color rgb="FF231F20"/>
        <rFont val="Calibri"/>
        <family val="2"/>
      </rPr>
      <t>Einzel-, Gruppenbüro</t>
    </r>
  </si>
  <si>
    <r>
      <rPr>
        <sz val="10"/>
        <color rgb="FF231F20"/>
        <rFont val="Calibri"/>
        <family val="2"/>
      </rPr>
      <t>Grossraumbüro</t>
    </r>
  </si>
  <si>
    <r>
      <rPr>
        <sz val="10"/>
        <color rgb="FF231F20"/>
        <rFont val="Calibri"/>
        <family val="2"/>
      </rPr>
      <t>Sitzungszimmer</t>
    </r>
  </si>
  <si>
    <r>
      <rPr>
        <sz val="10"/>
        <color rgb="FF231F20"/>
        <rFont val="Calibri"/>
        <family val="2"/>
      </rPr>
      <t>Schalterhalle, Empfang</t>
    </r>
  </si>
  <si>
    <r>
      <rPr>
        <sz val="10"/>
        <color rgb="FF231F20"/>
        <rFont val="Calibri"/>
        <family val="2"/>
      </rPr>
      <t>Schulzimmer</t>
    </r>
  </si>
  <si>
    <r>
      <rPr>
        <sz val="10"/>
        <color rgb="FF231F20"/>
        <rFont val="Calibri"/>
        <family val="2"/>
      </rPr>
      <t>Lehrerzimmer</t>
    </r>
  </si>
  <si>
    <r>
      <rPr>
        <sz val="10"/>
        <color rgb="FF231F20"/>
        <rFont val="Calibri"/>
        <family val="2"/>
      </rPr>
      <t>Bibliothek</t>
    </r>
  </si>
  <si>
    <r>
      <rPr>
        <sz val="10"/>
        <color rgb="FF231F20"/>
        <rFont val="Calibri"/>
        <family val="2"/>
      </rPr>
      <t>Hörsaal</t>
    </r>
  </si>
  <si>
    <r>
      <rPr>
        <sz val="10"/>
        <color rgb="FF231F20"/>
        <rFont val="Calibri"/>
        <family val="2"/>
      </rPr>
      <t>Schulfachraum</t>
    </r>
  </si>
  <si>
    <r>
      <rPr>
        <sz val="10"/>
        <color rgb="FF231F20"/>
        <rFont val="Calibri"/>
        <family val="2"/>
      </rPr>
      <t>Lebensmittelverkauf</t>
    </r>
  </si>
  <si>
    <r>
      <rPr>
        <sz val="10"/>
        <color rgb="FF231F20"/>
        <rFont val="Calibri"/>
        <family val="2"/>
      </rPr>
      <t>Fachgeschäft</t>
    </r>
  </si>
  <si>
    <r>
      <rPr>
        <sz val="10"/>
        <color rgb="FF231F20"/>
        <rFont val="Calibri"/>
        <family val="2"/>
      </rPr>
      <t>Verkauf Möbel, Bau, Garten</t>
    </r>
  </si>
  <si>
    <r>
      <rPr>
        <sz val="10"/>
        <color rgb="FF231F20"/>
        <rFont val="Calibri"/>
        <family val="2"/>
      </rPr>
      <t>Restaurant</t>
    </r>
  </si>
  <si>
    <r>
      <rPr>
        <sz val="10"/>
        <color rgb="FF231F20"/>
        <rFont val="Calibri"/>
        <family val="2"/>
      </rPr>
      <t>Selbstbedienungsrestaurant</t>
    </r>
  </si>
  <si>
    <r>
      <rPr>
        <sz val="10"/>
        <color rgb="FF231F20"/>
        <rFont val="Calibri"/>
        <family val="2"/>
      </rPr>
      <t>Küche zu Restaurant</t>
    </r>
  </si>
  <si>
    <r>
      <rPr>
        <sz val="10"/>
        <color rgb="FF231F20"/>
        <rFont val="Calibri"/>
        <family val="2"/>
      </rPr>
      <t>Küche zu SB-Restaurant</t>
    </r>
  </si>
  <si>
    <r>
      <rPr>
        <sz val="10"/>
        <color rgb="FF231F20"/>
        <rFont val="Calibri"/>
        <family val="2"/>
      </rPr>
      <t>Vorstellungsraum</t>
    </r>
  </si>
  <si>
    <r>
      <rPr>
        <sz val="10"/>
        <color rgb="FF231F20"/>
        <rFont val="Calibri"/>
        <family val="2"/>
      </rPr>
      <t>Mehrzweckhalle</t>
    </r>
  </si>
  <si>
    <r>
      <rPr>
        <sz val="10"/>
        <color rgb="FF231F20"/>
        <rFont val="Calibri"/>
        <family val="2"/>
      </rPr>
      <t>Ausstellungshalle</t>
    </r>
  </si>
  <si>
    <r>
      <rPr>
        <sz val="10"/>
        <color rgb="FF231F20"/>
        <rFont val="Calibri"/>
        <family val="2"/>
      </rPr>
      <t>Bettenzimmer</t>
    </r>
  </si>
  <si>
    <r>
      <rPr>
        <sz val="10"/>
        <color rgb="FF231F20"/>
        <rFont val="Calibri"/>
        <family val="2"/>
      </rPr>
      <t>Stationszimmer</t>
    </r>
  </si>
  <si>
    <r>
      <rPr>
        <sz val="10"/>
        <color rgb="FF231F20"/>
        <rFont val="Calibri"/>
        <family val="2"/>
      </rPr>
      <t>Behandlungsraum</t>
    </r>
  </si>
  <si>
    <r>
      <rPr>
        <sz val="10"/>
        <color rgb="FF231F20"/>
        <rFont val="Calibri"/>
        <family val="2"/>
      </rPr>
      <t>Laborraum</t>
    </r>
  </si>
  <si>
    <r>
      <rPr>
        <sz val="10"/>
        <color rgb="FF231F20"/>
        <rFont val="Calibri"/>
        <family val="2"/>
      </rPr>
      <t>Lagerhalle</t>
    </r>
  </si>
  <si>
    <r>
      <rPr>
        <sz val="10"/>
        <color rgb="FF231F20"/>
        <rFont val="Calibri"/>
        <family val="2"/>
      </rPr>
      <t>Turnhalle</t>
    </r>
  </si>
  <si>
    <r>
      <rPr>
        <sz val="10"/>
        <color rgb="FF231F20"/>
        <rFont val="Calibri"/>
        <family val="2"/>
      </rPr>
      <t>Fitnessraum</t>
    </r>
  </si>
  <si>
    <r>
      <rPr>
        <sz val="10"/>
        <color rgb="FF231F20"/>
        <rFont val="Calibri"/>
        <family val="2"/>
      </rPr>
      <t>Schwimmhalle</t>
    </r>
  </si>
  <si>
    <r>
      <rPr>
        <sz val="10"/>
        <color rgb="FF231F20"/>
        <rFont val="Calibri"/>
        <family val="2"/>
      </rPr>
      <t>Verkehrsfläche</t>
    </r>
  </si>
  <si>
    <r>
      <rPr>
        <sz val="10"/>
        <color rgb="FF231F20"/>
        <rFont val="Calibri"/>
        <family val="2"/>
      </rPr>
      <t>Verkehrsfläche 24h (Spitäler)</t>
    </r>
  </si>
  <si>
    <r>
      <rPr>
        <sz val="10"/>
        <color rgb="FF231F20"/>
        <rFont val="Calibri"/>
        <family val="2"/>
      </rPr>
      <t>Treppenhaus</t>
    </r>
  </si>
  <si>
    <r>
      <rPr>
        <sz val="10"/>
        <color rgb="FF231F20"/>
        <rFont val="Calibri"/>
        <family val="2"/>
      </rPr>
      <t>Nebenraum</t>
    </r>
  </si>
  <si>
    <r>
      <rPr>
        <sz val="10"/>
        <color rgb="FF231F20"/>
        <rFont val="Calibri"/>
        <family val="2"/>
      </rPr>
      <t>Küche, Teeküche</t>
    </r>
  </si>
  <si>
    <r>
      <rPr>
        <sz val="10"/>
        <color rgb="FF231F20"/>
        <rFont val="Calibri"/>
        <family val="2"/>
      </rPr>
      <t>WC, Bad, Dusche</t>
    </r>
  </si>
  <si>
    <r>
      <rPr>
        <sz val="10"/>
        <color rgb="FF231F20"/>
        <rFont val="Calibri"/>
        <family val="2"/>
      </rPr>
      <t>WC</t>
    </r>
  </si>
  <si>
    <r>
      <rPr>
        <sz val="10"/>
        <color rgb="FF231F20"/>
        <rFont val="Calibri"/>
        <family val="2"/>
      </rPr>
      <t>Garderobe, Dusche</t>
    </r>
  </si>
  <si>
    <r>
      <rPr>
        <sz val="10"/>
        <color rgb="FF231F20"/>
        <rFont val="Calibri"/>
        <family val="2"/>
      </rPr>
      <t>Parkhaus</t>
    </r>
  </si>
  <si>
    <r>
      <rPr>
        <sz val="10"/>
        <color rgb="FF231F20"/>
        <rFont val="Calibri"/>
        <family val="2"/>
      </rPr>
      <t>Wasch- und Trockenraum</t>
    </r>
  </si>
  <si>
    <r>
      <rPr>
        <sz val="10"/>
        <color rgb="FF231F20"/>
        <rFont val="Calibri"/>
        <family val="2"/>
      </rPr>
      <t>Kühlraum</t>
    </r>
  </si>
  <si>
    <r>
      <rPr>
        <sz val="10"/>
        <color rgb="FF231F20"/>
        <rFont val="Calibri"/>
        <family val="2"/>
      </rPr>
      <t>Serverraum</t>
    </r>
  </si>
  <si>
    <t>Standardnutzungen mit Präsenz</t>
  </si>
  <si>
    <t>Dauernde Präsenz</t>
  </si>
  <si>
    <t>normale Präsenz</t>
  </si>
  <si>
    <t>sporadische Präsenz</t>
  </si>
  <si>
    <t>x</t>
  </si>
  <si>
    <t>für Zielwert</t>
  </si>
  <si>
    <t>für Grenzwert</t>
  </si>
  <si>
    <t>Anzahl
Leuchten</t>
  </si>
  <si>
    <t>Leistung
Leuchte</t>
  </si>
  <si>
    <t>W/m2</t>
  </si>
  <si>
    <t xml:space="preserve">Leuchten </t>
  </si>
  <si>
    <t xml:space="preserve"> W/ m²</t>
  </si>
  <si>
    <t>Projektwert Beleuchtung</t>
  </si>
  <si>
    <t>Projekt
wert</t>
  </si>
  <si>
    <t>Steuerungs
punkt gemäss Norm</t>
  </si>
  <si>
    <t>installierte Steuerung</t>
  </si>
  <si>
    <t>0 = Nein; 1 =Ja</t>
  </si>
  <si>
    <r>
      <t>Leistung 
P</t>
    </r>
    <r>
      <rPr>
        <vertAlign val="subscript"/>
        <sz val="11"/>
        <color theme="1"/>
        <rFont val="Calibri"/>
        <family val="2"/>
        <scheme val="minor"/>
      </rPr>
      <t>el Total</t>
    </r>
  </si>
  <si>
    <t>Stück</t>
  </si>
  <si>
    <t>Leuchten-Typ /
Leuchten pro Nutzung</t>
  </si>
  <si>
    <r>
      <t>④
Anforderung 
p</t>
    </r>
    <r>
      <rPr>
        <vertAlign val="subscript"/>
        <sz val="11"/>
        <color theme="1"/>
        <rFont val="Calibri"/>
        <family val="2"/>
        <scheme val="minor"/>
      </rPr>
      <t>V</t>
    </r>
  </si>
  <si>
    <r>
      <rPr>
        <sz val="11"/>
        <color theme="1"/>
        <rFont val="Calibri"/>
        <family val="2"/>
      </rPr>
      <t xml:space="preserve">
</t>
    </r>
    <r>
      <rPr>
        <sz val="11"/>
        <color theme="1"/>
        <rFont val="Calibri"/>
        <family val="2"/>
        <scheme val="minor"/>
      </rPr>
      <t>Präsenz-
melder</t>
    </r>
  </si>
  <si>
    <t>①
Flächen</t>
  </si>
  <si>
    <t xml:space="preserve">
Tages-
licht-
steuerung</t>
  </si>
  <si>
    <r>
      <t>②
P</t>
    </r>
    <r>
      <rPr>
        <vertAlign val="subscript"/>
        <sz val="11"/>
        <color theme="1"/>
        <rFont val="Calibri"/>
        <family val="2"/>
        <scheme val="minor"/>
      </rPr>
      <t>el</t>
    </r>
  </si>
  <si>
    <t>① Summe aus Spalte C</t>
  </si>
  <si>
    <t>② Summe aus Spalte P</t>
  </si>
  <si>
    <t>③ = ②/①</t>
  </si>
  <si>
    <t>④ flächengewichteter Mittelwert</t>
  </si>
  <si>
    <t>Prüfung ③ kleiner gleich ④</t>
  </si>
  <si>
    <t>Nachweis spezifische Leistung für Beleuchtungsanlagen 
(Anforderung im Sinne der Norm SIA 387/4)</t>
  </si>
  <si>
    <t>Anforderung Beleuchtung</t>
  </si>
  <si>
    <t xml:space="preserve">
Summe Anforderung
P_el</t>
  </si>
  <si>
    <t>Empfang</t>
  </si>
  <si>
    <t>Gang</t>
  </si>
  <si>
    <t>Büro</t>
  </si>
  <si>
    <t>Stehleuchte</t>
  </si>
  <si>
    <t>Empfangleuchten</t>
  </si>
  <si>
    <t>Downlight</t>
  </si>
  <si>
    <t>Beispiel Präsentation</t>
  </si>
  <si>
    <t>Zürich, 01.02.2018</t>
  </si>
  <si>
    <t>Betrifft Zelle</t>
  </si>
  <si>
    <t>Auswahl</t>
  </si>
  <si>
    <t>deutsch</t>
  </si>
  <si>
    <t>français</t>
  </si>
  <si>
    <t>italiano</t>
  </si>
  <si>
    <t>english</t>
  </si>
  <si>
    <t>Sprachversion</t>
  </si>
  <si>
    <t>fr</t>
  </si>
  <si>
    <t>en</t>
  </si>
  <si>
    <r>
      <t>P</t>
    </r>
    <r>
      <rPr>
        <vertAlign val="subscript"/>
        <sz val="9"/>
        <color theme="1"/>
        <rFont val="Arial"/>
        <family val="2"/>
      </rPr>
      <t>V</t>
    </r>
  </si>
  <si>
    <r>
      <t>P</t>
    </r>
    <r>
      <rPr>
        <vertAlign val="subscript"/>
        <sz val="9"/>
        <color theme="1"/>
        <rFont val="Arial"/>
        <family val="2"/>
      </rPr>
      <t>el</t>
    </r>
  </si>
  <si>
    <r>
      <t>②
P</t>
    </r>
    <r>
      <rPr>
        <vertAlign val="subscript"/>
        <sz val="9"/>
        <color theme="1"/>
        <rFont val="Arial"/>
        <family val="2"/>
      </rPr>
      <t>el</t>
    </r>
  </si>
  <si>
    <t>Leuchten</t>
  </si>
  <si>
    <t>Leistung</t>
  </si>
  <si>
    <t>Raumnutzung</t>
  </si>
  <si>
    <t>Hotelzimmer</t>
  </si>
  <si>
    <t>Empfang, Lobby</t>
  </si>
  <si>
    <t>Einzel-, Gruppenbüro</t>
  </si>
  <si>
    <t>Grossraumbüro</t>
  </si>
  <si>
    <t>Sitzungszimmer</t>
  </si>
  <si>
    <t>Schalterhalle, Empfang</t>
  </si>
  <si>
    <t>Schulzimmer</t>
  </si>
  <si>
    <t>Lehrerzimmer</t>
  </si>
  <si>
    <t>Bibliothek</t>
  </si>
  <si>
    <t>Hörsaal</t>
  </si>
  <si>
    <t>Schulfachraum</t>
  </si>
  <si>
    <t>Lebensmittelverkauf</t>
  </si>
  <si>
    <t>Fachgeschäft</t>
  </si>
  <si>
    <t>Verkauf Möbel, Bau, Garten</t>
  </si>
  <si>
    <t>Restaurant</t>
  </si>
  <si>
    <t>Selbstbedienungsrestaurant</t>
  </si>
  <si>
    <t>Küche zu Restaurant</t>
  </si>
  <si>
    <t>Küche zu SB-Restaurant</t>
  </si>
  <si>
    <t>Vorstellungsraum</t>
  </si>
  <si>
    <t>Mehrzweckhalle</t>
  </si>
  <si>
    <t>Ausstellungshalle</t>
  </si>
  <si>
    <t>Bettenzimmer</t>
  </si>
  <si>
    <t>Stationszimmer</t>
  </si>
  <si>
    <t>Behandlungsraum</t>
  </si>
  <si>
    <t>Laborraum</t>
  </si>
  <si>
    <t>Lagerhalle</t>
  </si>
  <si>
    <t>Turnhalle</t>
  </si>
  <si>
    <t>Fitnessraum</t>
  </si>
  <si>
    <t>Schwimmhalle</t>
  </si>
  <si>
    <t>Verkehrsfläche</t>
  </si>
  <si>
    <t>Treppenhaus</t>
  </si>
  <si>
    <t>Nebenraum</t>
  </si>
  <si>
    <t>Küche, Teeküche</t>
  </si>
  <si>
    <t>WC, Bad, Dusche</t>
  </si>
  <si>
    <t>WC</t>
  </si>
  <si>
    <t>Garderobe, Dusche</t>
  </si>
  <si>
    <t>Parkhaus</t>
  </si>
  <si>
    <t>Wasch- und Trockenraum</t>
  </si>
  <si>
    <t>Kühlraum</t>
  </si>
  <si>
    <t>Serverraum</t>
  </si>
  <si>
    <t>Blatt "Calc"</t>
  </si>
  <si>
    <t>rumantsch</t>
  </si>
  <si>
    <t>Status:</t>
  </si>
  <si>
    <t>Bearbeitet durch:</t>
  </si>
  <si>
    <t>Bemerkungen/Begründungen für Abweichungen etc.:</t>
  </si>
  <si>
    <t>W/Stk.</t>
  </si>
  <si>
    <t>L_Status</t>
  </si>
  <si>
    <t>Hilfsformeln/Bem.</t>
  </si>
  <si>
    <t>Nachweis in Bearbeitung</t>
  </si>
  <si>
    <t>Nachweis vollständig und abgeschlossen</t>
  </si>
  <si>
    <t>F_Status</t>
  </si>
  <si>
    <t>nicht i.O.</t>
  </si>
  <si>
    <t>erfüllt</t>
  </si>
  <si>
    <t>T_n_erfüllt</t>
  </si>
  <si>
    <t>T_erfüllt</t>
  </si>
  <si>
    <t>Beilagen:</t>
  </si>
  <si>
    <t>(siehe Blatt "Tab-387-4")</t>
  </si>
  <si>
    <t>12.10</t>
  </si>
  <si>
    <t>12.1</t>
  </si>
  <si>
    <t>12.11</t>
  </si>
  <si>
    <t>10.1</t>
  </si>
  <si>
    <t>11.1</t>
  </si>
  <si>
    <t>11.2</t>
  </si>
  <si>
    <t>11.3</t>
  </si>
  <si>
    <t>12.2</t>
  </si>
  <si>
    <t>12.3</t>
  </si>
  <si>
    <t>12.4</t>
  </si>
  <si>
    <t>12.6</t>
  </si>
  <si>
    <t>12.7</t>
  </si>
  <si>
    <t>12.8</t>
  </si>
  <si>
    <t>12.9</t>
  </si>
  <si>
    <t>12.12</t>
  </si>
  <si>
    <t>12.5</t>
  </si>
  <si>
    <t xml:space="preserve">  3.1</t>
  </si>
  <si>
    <t xml:space="preserve">  3.4</t>
  </si>
  <si>
    <t xml:space="preserve">  2.1</t>
  </si>
  <si>
    <t xml:space="preserve">  2.2</t>
  </si>
  <si>
    <t xml:space="preserve">  3.2</t>
  </si>
  <si>
    <t xml:space="preserve">  3.3</t>
  </si>
  <si>
    <t xml:space="preserve">  4.1</t>
  </si>
  <si>
    <t xml:space="preserve">  4.2</t>
  </si>
  <si>
    <t xml:space="preserve">  4.3</t>
  </si>
  <si>
    <t xml:space="preserve">  4.4</t>
  </si>
  <si>
    <t xml:space="preserve">  9.3</t>
  </si>
  <si>
    <t xml:space="preserve">  4.5</t>
  </si>
  <si>
    <t xml:space="preserve">  5.1</t>
  </si>
  <si>
    <t xml:space="preserve">  5.2</t>
  </si>
  <si>
    <t xml:space="preserve">  5.3</t>
  </si>
  <si>
    <t xml:space="preserve">  6.1</t>
  </si>
  <si>
    <t xml:space="preserve">  6.2</t>
  </si>
  <si>
    <t xml:space="preserve">  6.3</t>
  </si>
  <si>
    <t xml:space="preserve">  6.4</t>
  </si>
  <si>
    <t xml:space="preserve">  7.1</t>
  </si>
  <si>
    <t xml:space="preserve">  7.2</t>
  </si>
  <si>
    <t xml:space="preserve">  7.3</t>
  </si>
  <si>
    <t xml:space="preserve">  8.1</t>
  </si>
  <si>
    <t xml:space="preserve">  8.2</t>
  </si>
  <si>
    <t xml:space="preserve">  8.3</t>
  </si>
  <si>
    <t xml:space="preserve">  9.1</t>
  </si>
  <si>
    <t xml:space="preserve">  9.2</t>
  </si>
  <si>
    <t>Text</t>
  </si>
  <si>
    <t>Glätten</t>
  </si>
  <si>
    <t>Index</t>
  </si>
  <si>
    <t>Leerzeile</t>
  </si>
  <si>
    <t>Flächen</t>
  </si>
  <si>
    <t>①</t>
  </si>
  <si>
    <t>Präsenz</t>
  </si>
  <si>
    <t>④</t>
  </si>
  <si>
    <t>Anforderung</t>
  </si>
  <si>
    <t>Summe</t>
  </si>
  <si>
    <t>Leuchten-Typ /</t>
  </si>
  <si>
    <t>Leuchten pro Nutzung</t>
  </si>
  <si>
    <t>Nutzung</t>
  </si>
  <si>
    <t>Anzahl</t>
  </si>
  <si>
    <t>Leuchte</t>
  </si>
  <si>
    <t>pro</t>
  </si>
  <si>
    <t>② Summe aus Spalte T</t>
  </si>
  <si>
    <t>Blatt "Tab-387-4"</t>
  </si>
  <si>
    <t xml:space="preserve">Nr ohne </t>
  </si>
  <si>
    <t>Leerschläge</t>
  </si>
  <si>
    <t>Daten der Raumnutzungen</t>
  </si>
  <si>
    <t>(Auf Basis SIA 387/4, Tabelle Anhang A)</t>
  </si>
  <si>
    <t xml:space="preserve">spezifische Leistung </t>
  </si>
  <si>
    <t>dauernde</t>
  </si>
  <si>
    <t>normale</t>
  </si>
  <si>
    <t>sporadische</t>
  </si>
  <si>
    <t>Steuerung</t>
  </si>
  <si>
    <t>Einfluss Steuerung</t>
  </si>
  <si>
    <t>T_n_erfüllt_2</t>
  </si>
  <si>
    <t>T_erfüllt_2</t>
  </si>
  <si>
    <t>Nachweis nicht erfüllt</t>
  </si>
  <si>
    <t>Nachweis erfüllt</t>
  </si>
  <si>
    <t>aktuelle Version</t>
  </si>
  <si>
    <t>Update Log</t>
  </si>
  <si>
    <t>von</t>
  </si>
  <si>
    <t>Datum</t>
  </si>
  <si>
    <t>Problem</t>
  </si>
  <si>
    <t>Lösung</t>
  </si>
  <si>
    <t>erledigt durch</t>
  </si>
  <si>
    <t>datum</t>
  </si>
  <si>
    <t>Version</t>
  </si>
  <si>
    <t>V 1.00</t>
  </si>
  <si>
    <t>Gültig Bis</t>
  </si>
  <si>
    <t>Gültig bis</t>
  </si>
  <si>
    <t>Zurück zur Berechnung</t>
  </si>
  <si>
    <t>Bestimmung Nettogeschossfläche und einzuhaltende Anforderung</t>
  </si>
  <si>
    <t>Leistung Leuchten, Projektwert</t>
  </si>
  <si>
    <t>Abkürzung</t>
  </si>
  <si>
    <t>Beschreibung</t>
  </si>
  <si>
    <t xml:space="preserve">elektrische Systemleistung (inkl. Betriebsgerät) pro Leuchte </t>
  </si>
  <si>
    <t>Stk.</t>
  </si>
  <si>
    <t>Bedienung des Formulars</t>
  </si>
  <si>
    <t>à</t>
  </si>
  <si>
    <t>Formularkopf</t>
  </si>
  <si>
    <t>Hier werden allgemeine Informationen zum Projekt und Status des Nachweises eingegeben.</t>
  </si>
  <si>
    <t>Projektbezeichnung</t>
  </si>
  <si>
    <t>Bezeichnung des Projekts, freie Eingabe ohne Vorgabe</t>
  </si>
  <si>
    <t>Bearbeitet durch</t>
  </si>
  <si>
    <t>Datum / Revisionen</t>
  </si>
  <si>
    <t>Datum / Revisionen:</t>
  </si>
  <si>
    <t>Eingabefelder:</t>
  </si>
  <si>
    <t>Status</t>
  </si>
  <si>
    <t>Beilagen</t>
  </si>
  <si>
    <t>Ankreuzen, welche Beilagen dem Nachweis angehängt werden.</t>
  </si>
  <si>
    <t>Bestimmung der Nettogeschossfläche und einzuhaltende Anforderungen</t>
  </si>
  <si>
    <t>Nummerierung der Räume oder Raumgruppen. Kann frei gestaltet werden.</t>
  </si>
  <si>
    <t>Freie Angabe. Es ist jedoch von Vorteil, wenn die Bezeichnung eine Entsprechung in den beigefügten Unterlagen (z.B. Pläne) hat.</t>
  </si>
  <si>
    <t>Präsenzmelder</t>
  </si>
  <si>
    <t>Nutzung gemäss SIA 2024, Nr.</t>
  </si>
  <si>
    <t>Anforderungen</t>
  </si>
  <si>
    <t>Zielwert</t>
  </si>
  <si>
    <t>Grenzwert.</t>
  </si>
  <si>
    <t>dauernd</t>
  </si>
  <si>
    <t>normal</t>
  </si>
  <si>
    <t>keine</t>
  </si>
  <si>
    <t>Tageslichtsteuerung</t>
  </si>
  <si>
    <t>beides</t>
  </si>
  <si>
    <t>✔</t>
  </si>
  <si>
    <t>Infofelder:</t>
  </si>
  <si>
    <t>Mittelwert
Grenz-/Zielwert</t>
  </si>
  <si>
    <t>Summe Anforderung</t>
  </si>
  <si>
    <t>Maximal zulässige installierte Leistung für den Raum oder die Raumgruppe.
Summe Anforderung = Anforderung * Fläche</t>
  </si>
  <si>
    <t>Nummerierung der Leuchten. Kann frei gestaltet werden.</t>
  </si>
  <si>
    <t xml:space="preserve">Leuchten-Typ </t>
  </si>
  <si>
    <t>Freie Angabe. Es ist jedoch von Vorteil, wenn die Bezeichnung eine Entsprechung in den beigefügten Unterlagen (z.B. Leuchtenspezifikation) hat.</t>
  </si>
  <si>
    <t>Leistung pro Leuchte</t>
  </si>
  <si>
    <t>Angabe der Systemleistung der Leuchte (inkl. Betriebsgerät)</t>
  </si>
  <si>
    <t>Anzahl Leuchten</t>
  </si>
  <si>
    <t>Infofeld:</t>
  </si>
  <si>
    <r>
      <t>P</t>
    </r>
    <r>
      <rPr>
        <b/>
        <vertAlign val="subscript"/>
        <sz val="9"/>
        <color theme="1"/>
        <rFont val="Arial"/>
        <family val="2"/>
      </rPr>
      <t>el</t>
    </r>
  </si>
  <si>
    <r>
      <t>Gesamte eletrische Leistung der angegebenen Leuchten
P</t>
    </r>
    <r>
      <rPr>
        <vertAlign val="subscript"/>
        <sz val="9"/>
        <color theme="1"/>
        <rFont val="Arial"/>
        <family val="2"/>
      </rPr>
      <t>el</t>
    </r>
    <r>
      <rPr>
        <sz val="9"/>
        <color theme="1"/>
        <rFont val="Arial"/>
        <family val="2"/>
      </rPr>
      <t xml:space="preserve"> = Anzahl Leuchten * Leistung pro Leuchte</t>
    </r>
  </si>
  <si>
    <t>Bemerkungen/Begründungen für Abweichungen etc.</t>
  </si>
  <si>
    <t>Resultate:</t>
  </si>
  <si>
    <t>Summe aller Netogeschossflächen</t>
  </si>
  <si>
    <t>Summe aller Netogeschossflächen des Projekts</t>
  </si>
  <si>
    <t>Summe der elektrischen Leistung</t>
  </si>
  <si>
    <t>Summe der elektrischen Leistung aller Leuchtenh im Projekt.</t>
  </si>
  <si>
    <t xml:space="preserve">Flächengewichteter Mittelwert aller Einzelanforderungen aus Tabelle "Bestimmung Nettogeschossfläche und einzuhaltende Anforderung".
</t>
  </si>
  <si>
    <t>Anforderung Eingehalten?</t>
  </si>
  <si>
    <t>"Projektwert Beleuchtung" muss kleiner gleich als "Anforderung Beleuchtung" damit der Nachweis erfüllt ist.</t>
  </si>
  <si>
    <t>Das Nachweisformular ist in vier Teile aufgeteilt:</t>
  </si>
  <si>
    <t>Nutzung gemäss SIA 2024, Bezeichnung</t>
  </si>
  <si>
    <t>Bestimmung Nettogeschossfläche und einzuhaltende Anforderungen</t>
  </si>
  <si>
    <t>In dieser Tabelle werden die Leistungsdaten aller im Projekt verwendeten Leuchten eingegeben. Daraus wird dann der Projektwert der installierten spezifischen Leistung berechnet. Dieser wird dann für den Nachweis mit der projektspezifischen Anforderung verglichen.</t>
  </si>
  <si>
    <t>Angabe des Sachbearbeiters. Am besten mit Telefon Nr.oder e-mail Adresse, falls Rückfragen erforderlich sind.</t>
  </si>
  <si>
    <t>❷</t>
  </si>
  <si>
    <t>❶</t>
  </si>
  <si>
    <t>❹</t>
  </si>
  <si>
    <t>❸</t>
  </si>
  <si>
    <t>❺</t>
  </si>
  <si>
    <t>Abkürzungen, Formelzeichen</t>
  </si>
  <si>
    <t>Allgemeines</t>
  </si>
  <si>
    <t>Auswahlfeld:
- Nachweis in Bearbeitung
- Nachweis vollständig und in abgeschlossen
Der Nachweis soll erst eingereicht werden, wenn er vollständig und abgeschlossen ist.</t>
  </si>
  <si>
    <t>Grundsätzlich ist es dem Anwender freigestellt, ob er jeden Raum einzeln eingibt oder ob er Räume gleicher Nutzung zu Raumgruppen zusammenfasst. Es dürfen jedoch nur Räume zusammengefasst werden, die die selbe Nutzung gemäss SIA 2024 aufweisen und im Projekt eine gleichwertige Steuerung aufweisen.</t>
  </si>
  <si>
    <r>
      <t xml:space="preserve">Eingabe der gesamten Nettogeschossfläche des Raums oder der Raumgruppe.
</t>
    </r>
    <r>
      <rPr>
        <b/>
        <sz val="9"/>
        <color theme="1"/>
        <rFont val="Arial"/>
        <family val="2"/>
      </rPr>
      <t>Tipp:</t>
    </r>
    <r>
      <rPr>
        <sz val="9"/>
        <color theme="1"/>
        <rFont val="Arial"/>
        <family val="2"/>
      </rPr>
      <t xml:space="preserve"> 
Besteht die Gesamtfläche aus mehreren Teilflächen, so kann in der Zelle auch eine Formel mit der Additon der Teilflächen eingegeben werden (z.B. "=150+20+145").</t>
    </r>
  </si>
  <si>
    <t>sporadisch</t>
  </si>
  <si>
    <t>Präsenz gemäss Norm 387/4</t>
  </si>
  <si>
    <t>Beleuchtungssteuerung gemäss Projekt</t>
  </si>
  <si>
    <t>Massgebende Anforderung</t>
  </si>
  <si>
    <t>Spezifische Leistung der Beleuchtung für das Projekt.
Projektwert Beleuchtung =  Summe der elektrischen Leistung / Summe aller Nettogeschossflächen</t>
  </si>
  <si>
    <t>2.2</t>
  </si>
  <si>
    <t>(Erhöhte Anforderung auf Basis der Zielwerte der Norm SIA 387/4, Anhang A)</t>
  </si>
  <si>
    <t>L_Anforderung</t>
  </si>
  <si>
    <t>gesetzliche Anforderungen</t>
  </si>
  <si>
    <t>erhöhte Anforderungen</t>
  </si>
  <si>
    <t>Prüfung: ③ kleiner gleich ④</t>
  </si>
  <si>
    <t>Zusammenstellung / Ergebnis</t>
  </si>
  <si>
    <r>
      <t>Je nach Nutzung hat die Beleuchtungssteuerung einen Einfluss auf die Anforderung P</t>
    </r>
    <r>
      <rPr>
        <vertAlign val="subscript"/>
        <sz val="9"/>
        <color theme="1"/>
        <rFont val="Arial"/>
        <family val="2"/>
      </rPr>
      <t>V</t>
    </r>
    <r>
      <rPr>
        <sz val="9"/>
        <color theme="1"/>
        <rFont val="Arial"/>
        <family val="2"/>
      </rPr>
      <t>. Ist das Eingabefeld gelb markiert, muss angegeben werden ob eine Entsprechende Beleuchtungssteuerung vorgesehen ist.</t>
    </r>
  </si>
  <si>
    <r>
      <t xml:space="preserve">Hier können Anmerkungen zum Nachweis gemacht werden.
</t>
    </r>
    <r>
      <rPr>
        <b/>
        <sz val="9"/>
        <color theme="1"/>
        <rFont val="Arial"/>
        <family val="2"/>
      </rPr>
      <t>Tipp:</t>
    </r>
    <r>
      <rPr>
        <sz val="9"/>
        <color theme="1"/>
        <rFont val="Arial"/>
        <family val="2"/>
      </rPr>
      <t xml:space="preserve">
Zeilenumbruch mit ALT + ENTER</t>
    </r>
  </si>
  <si>
    <r>
      <t xml:space="preserve">Erstellungsdatum des Nachweises und Datum allfälliger Revisionen
</t>
    </r>
    <r>
      <rPr>
        <b/>
        <sz val="9"/>
        <color theme="1"/>
        <rFont val="Arial"/>
        <family val="2"/>
      </rPr>
      <t>Tipp:</t>
    </r>
    <r>
      <rPr>
        <sz val="9"/>
        <color theme="1"/>
        <rFont val="Arial"/>
        <family val="2"/>
      </rPr>
      <t xml:space="preserve">
Zum Fixieren des Datums: Datum von Hand einfügen oder [F2] und dann [F9] und [Enter] drücken.</t>
    </r>
  </si>
  <si>
    <t>4</t>
  </si>
  <si>
    <t>5</t>
  </si>
  <si>
    <t>Computerraum</t>
  </si>
  <si>
    <t>2</t>
  </si>
  <si>
    <t>3</t>
  </si>
  <si>
    <t xml:space="preserve">SES LED Einbauspot NERO Kompakt </t>
  </si>
  <si>
    <t xml:space="preserve"> W/m²</t>
  </si>
  <si>
    <t xml:space="preserve">   (Platz frei halten)</t>
  </si>
  <si>
    <t>Steuerungs-</t>
  </si>
  <si>
    <t>installierte</t>
  </si>
  <si>
    <t xml:space="preserve">  </t>
  </si>
  <si>
    <t>Steue-</t>
  </si>
  <si>
    <t>rung</t>
  </si>
  <si>
    <t>punkte ge-</t>
  </si>
  <si>
    <t>mäss Norm</t>
  </si>
  <si>
    <t>Bürostehleuchten</t>
  </si>
  <si>
    <t>Chambre d’hôtel</t>
  </si>
  <si>
    <t>Réception, zone d’accueil</t>
  </si>
  <si>
    <t>Bureau individuel, collectif</t>
  </si>
  <si>
    <t>Bureau paysagé</t>
  </si>
  <si>
    <t>Salle de réunion</t>
  </si>
  <si>
    <t>Hall des guichets, zone clientèle</t>
  </si>
  <si>
    <t>Salle d’école</t>
  </si>
  <si>
    <t>Bibliothèque</t>
  </si>
  <si>
    <t>Auditoire</t>
  </si>
  <si>
    <t>Locaux spéciaux</t>
  </si>
  <si>
    <t>Magasin d’alimentation</t>
  </si>
  <si>
    <t>Magasin spécialisé</t>
  </si>
  <si>
    <t>Magasin meubles, bricolage, jardin</t>
  </si>
  <si>
    <t>Restaurant self-service</t>
  </si>
  <si>
    <t>Cuisine de 6.1</t>
  </si>
  <si>
    <t>Cuisine de 6.2</t>
  </si>
  <si>
    <t>Salle de spectacles</t>
  </si>
  <si>
    <t>Salle polyvalente</t>
  </si>
  <si>
    <t>Halle d’exposition</t>
  </si>
  <si>
    <t>Chambre d’hôpital</t>
  </si>
  <si>
    <t>Bureau de service hospitalier</t>
  </si>
  <si>
    <t>Locaux médicaux</t>
  </si>
  <si>
    <t>Production (travail lourd)</t>
  </si>
  <si>
    <t>Production (travail fin)</t>
  </si>
  <si>
    <t>Laboratoire</t>
  </si>
  <si>
    <t>Entrepôt</t>
  </si>
  <si>
    <t>Salle de gymnastique</t>
  </si>
  <si>
    <t>Salle de fitness</t>
  </si>
  <si>
    <t>Piscine couverte</t>
  </si>
  <si>
    <t>Surfaces de dégagement</t>
  </si>
  <si>
    <t>Cage d’escalier</t>
  </si>
  <si>
    <t>Locaux secondaires</t>
  </si>
  <si>
    <t>Cuisine, cuisine à thé</t>
  </si>
  <si>
    <t>WC, salle de bain, douche</t>
  </si>
  <si>
    <t>Vestiaires, douches</t>
  </si>
  <si>
    <t>Garage collectif</t>
  </si>
  <si>
    <t>Buanderie, séchoir</t>
  </si>
  <si>
    <t>Chambre froide</t>
  </si>
  <si>
    <t>Salle de serveurs</t>
  </si>
  <si>
    <t>Camera d’albergo</t>
  </si>
  <si>
    <t>Ricezione, lobby</t>
  </si>
  <si>
    <t>Ufficio individuale, collettivo</t>
  </si>
  <si>
    <t>Open space</t>
  </si>
  <si>
    <t>Sala riunioni</t>
  </si>
  <si>
    <t>Sala sportelli, accoglienza</t>
  </si>
  <si>
    <t>Locale d’insegnamento</t>
  </si>
  <si>
    <t>Sala docenti</t>
  </si>
  <si>
    <t>Biblioteca</t>
  </si>
  <si>
    <t>Auditorio</t>
  </si>
  <si>
    <t>Aula speciale</t>
  </si>
  <si>
    <t>Negozio alimentare</t>
  </si>
  <si>
    <t>Negozio specializzato</t>
  </si>
  <si>
    <t>Vendita mobili, materiali da costruzione e giardinaggio</t>
  </si>
  <si>
    <t>Ristorante</t>
  </si>
  <si>
    <t>Ristorante self-service</t>
  </si>
  <si>
    <t>Cucina da ristorante</t>
  </si>
  <si>
    <t xml:space="preserve">Cucina da ristorante self-service </t>
  </si>
  <si>
    <t>Sala spettacoli</t>
  </si>
  <si>
    <t>Sala multiuso</t>
  </si>
  <si>
    <t>Padiglione d’esposizione</t>
  </si>
  <si>
    <t>Camera d’ospedale</t>
  </si>
  <si>
    <t>Camera di reparto</t>
  </si>
  <si>
    <t>Ambulatorio</t>
  </si>
  <si>
    <t>Produzione (lavoro pesante)</t>
  </si>
  <si>
    <t>Produzione (lavoro fine)</t>
  </si>
  <si>
    <t>Laboratorio</t>
  </si>
  <si>
    <t>Magazzino</t>
  </si>
  <si>
    <t>Palestra</t>
  </si>
  <si>
    <t>Locale fitness</t>
  </si>
  <si>
    <t>Piscina coperta</t>
  </si>
  <si>
    <t>Superficie di circolazione</t>
  </si>
  <si>
    <t>Vano scala</t>
  </si>
  <si>
    <t>Locale secondario</t>
  </si>
  <si>
    <t>Cucina, piano cottura</t>
  </si>
  <si>
    <t>WC, bagno, doccia</t>
  </si>
  <si>
    <t>Vestiario, doccia</t>
  </si>
  <si>
    <t>Autorimessa</t>
  </si>
  <si>
    <t>Lavanderia e stenditoio</t>
  </si>
  <si>
    <t>Cella frigorifera</t>
  </si>
  <si>
    <t>Locale server</t>
  </si>
  <si>
    <t>Superficie di circolazione 24h</t>
  </si>
  <si>
    <t>Surfaces de dégagement 24h</t>
  </si>
  <si>
    <t>Verkehrsfläche 24h</t>
  </si>
  <si>
    <t>Salle des maîtres</t>
  </si>
  <si>
    <t>1</t>
  </si>
  <si>
    <t>nach</t>
  </si>
  <si>
    <t>Automatische Steuerung</t>
  </si>
  <si>
    <t>Tageslicht</t>
  </si>
  <si>
    <t xml:space="preserve">nach </t>
  </si>
  <si>
    <t>Index Anforderung</t>
  </si>
  <si>
    <t>Leuchtendatenblätter</t>
  </si>
  <si>
    <t>Pläne mit Angaben zum Beleuchtungskonzept (A3/A4)</t>
  </si>
  <si>
    <t>Pläne mit Angaben zur Nettogeschossfläche (A3/A4)</t>
  </si>
  <si>
    <t>Automatische Steuerung nach Präsenz / nach Tageslicht</t>
  </si>
  <si>
    <t>Ausschreibung der Nutzungskategorie. Wird aufgrund der Kategorienummer automatisch dargestellt.</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</si>
  <si>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</si>
  <si>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</si>
  <si>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</si>
  <si>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</si>
  <si>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</si>
  <si>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</si>
  <si>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</si>
  <si>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</si>
  <si>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</si>
  <si>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</si>
  <si>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</si>
  <si>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</si>
  <si>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</si>
  <si>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</si>
  <si>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</si>
  <si>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</si>
  <si>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</si>
  <si>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</si>
  <si>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</si>
  <si>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</si>
  <si>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</si>
  <si>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</si>
  <si>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</si>
  <si>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</si>
  <si>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</si>
  <si>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</si>
  <si>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Erstpublikation</t>
  </si>
  <si>
    <t xml:space="preserve">SGe </t>
  </si>
  <si>
    <t>Auswahlfeld: Wählen Sie die Nummer der entsprechend Gebäudekategorie aus. Eine Liste der verfügbaren Nutzungskategorien ist im Tabellenblatt "Tab-387-4" zu finden.</t>
  </si>
  <si>
    <t xml:space="preserve">In dieser Tabelle werden die Nettogeschossflächen des Projektes eingegeben. Je nach Nutzung und vorgesehener Beleuchtungssteuerung werden die Anforderungen an die maximal zulässige installierte Leistung für die Beleuchtung festgelegt. 
Aus den Anforderungen pro Raum oder Raumgruppe wird dann ein flächengewichteter Mittelwert der Einzelanforderungen berechnet. Dies ist die Anforderung für das gesamte Projekt.  </t>
  </si>
  <si>
    <t>Beleuchtungsnachweis Einzelanforderung gemäss SIA 387/4</t>
  </si>
  <si>
    <t>EN-111a</t>
  </si>
  <si>
    <t>Hier werden die Resultate der Berechnungen zusammengefasst und angezeigt, ob der Nachweis erfüllt ist.</t>
  </si>
  <si>
    <t>Anforderung an die Maximal zulässige spezifische Leistung für den jeweiligen Raum oder die Raumgruppe.
Der Wert ist Abhängig von der Nutzung und der vorgesehenen Beleuchtungssteuerung. Basis für die Anforderungen ist die Norm SIA 387/4, Tabelle in Anhang A. In dieser Tabelle ist pro Nutzungskategorie ein Grenz- und ein Zielwert definiert (siehe auch Tabellenblatt "Tab-387-4").
Welchen Einluss die Beleuchtungssteuerung auf die Anforderung hat, hängt von der Standardnutzung zugrunde gelegten Präsenz ab. Die untenstehnde Tabelle zeigt den Einfluss der Beleuchtungssteuerung in abhängigkeit der Präsenz auf</t>
  </si>
  <si>
    <t>In dieser Tabelle wird die Anzahl und die Systemleistung der im Projekt effektiv vorgesehenen Leuchten angegeben. Dabei ist bei der Angabe der Leuchten Leistung die Verlustleistung des Betriebsgeräts (Vorschaltgerät) zu berücksichtigen.
Grundsätzlich ist es dem User freigestelt die Angaben zu den Leuchten raum- oder raumgruppenweise zu machen oder zusammenfassend pro Leuchtentyp. 
Wichtig ist, dass alle im Projekt vorkommenden Leuchten in der korrekten Anzahl angegeben werden.</t>
  </si>
  <si>
    <r>
      <t xml:space="preserve">Eingabe der Anzahl Leuchten.
</t>
    </r>
    <r>
      <rPr>
        <b/>
        <sz val="9"/>
        <color theme="1"/>
        <rFont val="Arial"/>
        <family val="2"/>
      </rPr>
      <t>Tipp:</t>
    </r>
    <r>
      <rPr>
        <sz val="9"/>
        <color theme="1"/>
        <rFont val="Arial"/>
        <family val="2"/>
      </rPr>
      <t xml:space="preserve"> 
Sollen mehrere Leuchten aus verschieden Räumen zusammengefasst werden, so kann in der Zelle auch eine Formel mit der Additon der Teilmengen eingegeben werden (z.B. "=150+20+145").</t>
    </r>
  </si>
  <si>
    <t>Ergebnis</t>
  </si>
  <si>
    <t>Hier werden die Resultate des Nachweises ausgegeben und aufgezeigt ob der Nachweis erfüllt ist.</t>
  </si>
  <si>
    <t>elektrische Leistung [W]</t>
  </si>
  <si>
    <t>Anforderung an die Beleuchtung (max. spezifische Leistung) [W/m²]</t>
  </si>
  <si>
    <t>Verifica puntuale dell'illuminazione</t>
  </si>
  <si>
    <t>(requisiti secondo norma SIA 387/4, allegato A)</t>
  </si>
  <si>
    <t>(esigenze elevate su base dei valori mirati della norma SIA 387/4, allegato A)</t>
  </si>
  <si>
    <t xml:space="preserve">Valevole fino a </t>
  </si>
  <si>
    <t>Titolo del progetto:</t>
  </si>
  <si>
    <t>Elaborato da:</t>
  </si>
  <si>
    <t>Data / Revisione:</t>
  </si>
  <si>
    <t>Verifica in allestimento</t>
  </si>
  <si>
    <t>Verifica completata</t>
  </si>
  <si>
    <t>Riassunto / Risultato</t>
  </si>
  <si>
    <t>Somma di tutte le superfici nette</t>
  </si>
  <si>
    <t>Somma delle potenze elettriche</t>
  </si>
  <si>
    <t>Valore di progetto per l'illuminazione</t>
  </si>
  <si>
    <t>Requisito per l'illuminazione</t>
  </si>
  <si>
    <t>Requisito rispettato?</t>
  </si>
  <si>
    <t>① Somma dalla colonna C</t>
  </si>
  <si>
    <t>② Somma dalla colonna T</t>
  </si>
  <si>
    <t>④ Valore medio ponderato</t>
  </si>
  <si>
    <t>Verifica: ③ minore uguale ④</t>
  </si>
  <si>
    <t>Non rispettato</t>
  </si>
  <si>
    <t>Rispettato</t>
  </si>
  <si>
    <t>Verifica non soddisfatta</t>
  </si>
  <si>
    <t>Verifica soddisfatta</t>
  </si>
  <si>
    <t>Note / Motivazioni per scostamenti, ecc.</t>
  </si>
  <si>
    <t>Allegati:</t>
  </si>
  <si>
    <t>Planimetrie con indicazioni sul concetto di illuminazione (A3/A4)</t>
  </si>
  <si>
    <t>Planimetrie con indicazioni sulle superfici nette (A3/A4)</t>
  </si>
  <si>
    <t>Dati tecnici corpi illuminanti</t>
  </si>
  <si>
    <t>Definizione delle superfici nette e dei requisiti da rispettare</t>
  </si>
  <si>
    <t>Locale/Locali</t>
  </si>
  <si>
    <t>Descrizione</t>
  </si>
  <si>
    <t>Superf.</t>
  </si>
  <si>
    <t>Ragolaz. automatizzata</t>
  </si>
  <si>
    <t>movimento</t>
  </si>
  <si>
    <t>luce</t>
  </si>
  <si>
    <t>naturale</t>
  </si>
  <si>
    <t>Utilizzo secondo SIA 2024</t>
  </si>
  <si>
    <t>(cfr. foglio "Tab-387-4")</t>
  </si>
  <si>
    <t>Punteggio</t>
  </si>
  <si>
    <t>regolaz.</t>
  </si>
  <si>
    <t>da norma</t>
  </si>
  <si>
    <t>Regolaz.</t>
  </si>
  <si>
    <t>installata</t>
  </si>
  <si>
    <t>Requisiti</t>
  </si>
  <si>
    <t>Somma</t>
  </si>
  <si>
    <t>requisiti</t>
  </si>
  <si>
    <t>0 = No; 1 = Si</t>
  </si>
  <si>
    <t>Potenza dei corpi illuminanti, valori di progetto</t>
  </si>
  <si>
    <t>Tipo di corpo illuminante /</t>
  </si>
  <si>
    <t>Corpi illuminanti per utilizzo</t>
  </si>
  <si>
    <t>Utilizzo</t>
  </si>
  <si>
    <t>Quantità</t>
  </si>
  <si>
    <t>corpi</t>
  </si>
  <si>
    <t>illumin.</t>
  </si>
  <si>
    <t>Qtà</t>
  </si>
  <si>
    <t>Potenza</t>
  </si>
  <si>
    <t>per corpo</t>
  </si>
  <si>
    <t>illlumin.</t>
  </si>
  <si>
    <t>W/Pz.</t>
  </si>
  <si>
    <t>Dati delle tipologie di utilizzo</t>
  </si>
  <si>
    <t>per il calcolo deli requisiti:</t>
  </si>
  <si>
    <t>(su base SIA 387/4, tabella in Allegato A)</t>
  </si>
  <si>
    <t>Ritorna alla verifica</t>
  </si>
  <si>
    <t>Potenza specifica</t>
  </si>
  <si>
    <t>Utilizzo standard con presenza</t>
  </si>
  <si>
    <t>per valore</t>
  </si>
  <si>
    <t>limite</t>
  </si>
  <si>
    <t>mirato</t>
  </si>
  <si>
    <t>presenza</t>
  </si>
  <si>
    <t>continua</t>
  </si>
  <si>
    <t>sporadica</t>
  </si>
  <si>
    <t>Esigenza</t>
  </si>
  <si>
    <t>regolazione</t>
  </si>
  <si>
    <t>Esigenze secondo norma</t>
  </si>
  <si>
    <t>Esigenze elevate</t>
  </si>
  <si>
    <t>Influsso regolazione</t>
  </si>
  <si>
    <t>Tipologia d'utilizzo</t>
  </si>
  <si>
    <t>Utilizzo del formulario</t>
  </si>
  <si>
    <t>Generale</t>
  </si>
  <si>
    <t>Il formulario di verifica è suddiviso in quattro parti</t>
  </si>
  <si>
    <t>Intestazione</t>
  </si>
  <si>
    <t>Qui si inseriscono le informazioni generali sul progetto e sullo stato della verifica.</t>
  </si>
  <si>
    <t>Qui vengono riassunti i risultati dei calcoli e viene indicato se la verifica è soddisfatta.</t>
  </si>
  <si>
    <t>In questa tabella si definiscono le superfici nette del progetto. I requisiti per la potenza massima consentita vengono stabiliti in base all'utilizzo dei locali e alla regolazione prevista per l'illuminazione.
Dai requisiti per ogni singolo locale o per gruppi di locali viene estrapolato un valore medio ponderato sulle superfici. Questo valore corrisponde all'esigenza da rispettare per l'intero progetto.</t>
  </si>
  <si>
    <t>In questa tabella si inseriscono le potenze di tutti i corpi illuminanti utilizzati nel progetto, da cui viene calcolata la potenza specifica installata. Questo valore viene poi confrontato con il valore limite da rispettare per il progetto.</t>
  </si>
  <si>
    <t>Allegati</t>
  </si>
  <si>
    <t>Campi da compilare:</t>
  </si>
  <si>
    <t>Titolo del progetto</t>
  </si>
  <si>
    <t>Nome del progetto (descrizione libera)</t>
  </si>
  <si>
    <t>Elaborato da</t>
  </si>
  <si>
    <t>Dati dell'esecutore della verifica. Indicare nr. di telefono o indirizzo mail a cui rivolgersi in caso di domande</t>
  </si>
  <si>
    <t>Data / Revisione</t>
  </si>
  <si>
    <r>
      <t xml:space="preserve">Data di creazione della verifica e date delle eventuali revisioni
</t>
    </r>
    <r>
      <rPr>
        <b/>
        <sz val="9"/>
        <color theme="1"/>
        <rFont val="Arial"/>
        <family val="2"/>
      </rPr>
      <t>Suggerimento:</t>
    </r>
    <r>
      <rPr>
        <sz val="9"/>
        <color theme="1"/>
        <rFont val="Arial"/>
        <family val="2"/>
      </rPr>
      <t xml:space="preserve">
Inserire la data a mano oppure premere [F2] seguito da [F9] e [Enter]</t>
    </r>
    <r>
      <rPr>
        <b/>
        <sz val="9"/>
        <color theme="1"/>
        <rFont val="Arial"/>
        <family val="2"/>
      </rPr>
      <t/>
    </r>
  </si>
  <si>
    <t>Stato</t>
  </si>
  <si>
    <t>Campo di selezione:
- Verifica in allestimento
- Verifica completata
La verifica può essere trasmessa solo se completata.</t>
  </si>
  <si>
    <r>
      <t xml:space="preserve">Qui si possono inserire annotazioni alla verifica.
</t>
    </r>
    <r>
      <rPr>
        <b/>
        <sz val="9"/>
        <color theme="1"/>
        <rFont val="Arial"/>
        <family val="2"/>
      </rPr>
      <t>Suggerimento:</t>
    </r>
    <r>
      <rPr>
        <sz val="9"/>
        <color theme="1"/>
        <rFont val="Arial"/>
        <family val="2"/>
      </rPr>
      <t xml:space="preserve">
Per andare a capo premere ALT + ENTER</t>
    </r>
  </si>
  <si>
    <t>Selezionare gli allegati</t>
  </si>
  <si>
    <t>Di principio spetta all'esecutore della verifica scegliere se inserire ogni singolo locale o raggruppare i locali con lo stesso utilizzo. In ogni caso è possibile raggruppare unicamente i locali con lo stesso utilizzo definito secondo la SIA 2024 e che all'interno del progetto sono soggetti allo stesso tipo di regolazione.</t>
  </si>
  <si>
    <t>Numerazione dei locali o dei gruppi di locali. La numerazione è libera.</t>
  </si>
  <si>
    <t>Testo libero. E' in ogni caso utile che la descrizione trovi una corrispondenza negli allegati (es. planimetrie).</t>
  </si>
  <si>
    <t>Superfici</t>
  </si>
  <si>
    <r>
      <t xml:space="preserve">Indicazione della superficie netta totale del locale o dei gruppi di locali.
</t>
    </r>
    <r>
      <rPr>
        <b/>
        <sz val="9"/>
        <color theme="1"/>
        <rFont val="Arial"/>
        <family val="2"/>
      </rPr>
      <t>Suggerimento:</t>
    </r>
    <r>
      <rPr>
        <sz val="9"/>
        <color theme="1"/>
        <rFont val="Arial"/>
        <family val="2"/>
      </rPr>
      <t xml:space="preserve"> 
Se la superficie totale è composta da più superfici parziali, nella cella può essere inserita una formula con la somma delle superfici parziali (es. "=150+20+145").</t>
    </r>
  </si>
  <si>
    <t>Regolazione automatica a seconda del movimento / luce naturale</t>
  </si>
  <si>
    <r>
      <t>A seconda dell'utilizzo, la regolazione dell'illluminazione ha un influsso sull'esigenza P</t>
    </r>
    <r>
      <rPr>
        <vertAlign val="subscript"/>
        <sz val="9"/>
        <color theme="1"/>
        <rFont val="Arial"/>
        <family val="2"/>
      </rPr>
      <t>V</t>
    </r>
    <r>
      <rPr>
        <sz val="9"/>
        <color theme="1"/>
        <rFont val="Arial"/>
        <family val="2"/>
      </rPr>
      <t>. Se il campo è giallo bisogna indicare se è prevista una regolazione dell'illuminazione.</t>
    </r>
  </si>
  <si>
    <t>Utilizzo secondo la SIA 2024, Numero</t>
  </si>
  <si>
    <t>Menu a tendina: Selezionare il numero corrispondente alla categoria di edificio. Nel foglio Excel "Tab-387-4" è riportata una lista delle categorie di utilizzo disponibili.</t>
  </si>
  <si>
    <t>Campi informativi:</t>
  </si>
  <si>
    <t>Utilizzo secondo la SIA 2024, Descrizione</t>
  </si>
  <si>
    <t>Indicazione della categoria di utilizzo. Viene visualizzato automaticamente in base al numero di categoria.</t>
  </si>
  <si>
    <t>Requisiti per la potenza specifica massima consentita per il rispettivo locale o gruppo di locali.
Il valore dipende dall'utilizzo e dalla regolazione prevista. La base per la definizione dei requisiti è la norma SIA 387/4, Allegato A, nella quale sono riportati i valori limite e i valori mirati per le diverse categorie di utilizzo (cfr. anche foglio Excel "Tab-387-4").
L'influsso della regolazione dell'illuminazione sui requisiti dipende dalla presenza definita secondo l'utilizzo standard. La tabella sottostante mostra l'influsso della regolazione dell'illuminazione a dipendenza della presenza.</t>
  </si>
  <si>
    <t>Requisito determinante</t>
  </si>
  <si>
    <t>Presenza secondo la 387/4</t>
  </si>
  <si>
    <t>Regolaz. dell'illuminazione secondo progetto</t>
  </si>
  <si>
    <t>Valore limite</t>
  </si>
  <si>
    <t>Valore medio
limite/mirato</t>
  </si>
  <si>
    <t>Valore mirato</t>
  </si>
  <si>
    <t>nessuna</t>
  </si>
  <si>
    <t>rilevatori movimento</t>
  </si>
  <si>
    <t>rilevatori luce naturale</t>
  </si>
  <si>
    <t>entrambi</t>
  </si>
  <si>
    <t>Somma requisiti</t>
  </si>
  <si>
    <t>Potenza massima consentita per il locale o gruppo di locali.
Somma requisiti =  Requisiti * Superficie</t>
  </si>
  <si>
    <t>In questa tabella viene riportato il numero e la potenza dei corpi illuminanti effettivamente previsti dal progetto. Nell'inserimento delle potenze dei corpi illuminanti vanno incluse le potenze richieste dagli alimentatori (reattori).
L'esecutore ha libera scelta di effettuare un raggruppamento per corpi illuminanti o per locali o gruppi di locali.
L'importante è che venga inserita la quantità corretta dei corpi illuminanti previsti dal progetto.</t>
  </si>
  <si>
    <t>Numerazione dei corpi illuminanti. La numerazione è libera.</t>
  </si>
  <si>
    <t>Corpi illuminanti</t>
  </si>
  <si>
    <t>Testo libero. E' in ogni caso utile che la descrizione trovi una corrispondenza negli allegati (es. specifiche tecniche).</t>
  </si>
  <si>
    <t>Quantità corpi illuminanti</t>
  </si>
  <si>
    <r>
      <t xml:space="preserve">Indicazione della quantità dei corpi illuminanti.
</t>
    </r>
    <r>
      <rPr>
        <b/>
        <sz val="9"/>
        <color theme="1"/>
        <rFont val="Arial"/>
        <family val="2"/>
      </rPr>
      <t>Suggerimento:</t>
    </r>
    <r>
      <rPr>
        <sz val="9"/>
        <color theme="1"/>
        <rFont val="Arial"/>
        <family val="2"/>
      </rPr>
      <t xml:space="preserve"> 
Se si raggruppano più corpi illuminanti di locali diversi, nella cella può essere inserita una formula con le somme parziali dei corpi illuminanti (es. "=150+20+145").</t>
    </r>
  </si>
  <si>
    <t>Potenza dei corpi illuminanti</t>
  </si>
  <si>
    <t>Indicazione della potenza dei corpi illuminanti (incl. alimentatore)</t>
  </si>
  <si>
    <r>
      <t>Potenza elettrica totale dei corpi illuminanti
P</t>
    </r>
    <r>
      <rPr>
        <vertAlign val="subscript"/>
        <sz val="9"/>
        <color theme="1"/>
        <rFont val="Arial"/>
        <family val="2"/>
      </rPr>
      <t>el</t>
    </r>
    <r>
      <rPr>
        <sz val="9"/>
        <color theme="1"/>
        <rFont val="Arial"/>
        <family val="2"/>
      </rPr>
      <t xml:space="preserve"> = Quantità corpi illuminanti * Potenza del corpo illuminante</t>
    </r>
  </si>
  <si>
    <t>Risultati:</t>
  </si>
  <si>
    <t>Somma di tutte le superfici nette del progetto</t>
  </si>
  <si>
    <t>Somma delle potenze elettriche di tutti i corpi illuminanti del progetto.</t>
  </si>
  <si>
    <t>Potenza specifica dell'illuminazione per il progetto.
Valore di progetto per l'illuminazione = Somma delle potenze elettriche / Somma delle superfici nette</t>
  </si>
  <si>
    <t>Requisito illuminazione</t>
  </si>
  <si>
    <t xml:space="preserve">Valore medio dei singoli requisiti ponderato sulle superfici secondo la tabella "Definizione delle superfici nette e dei requisiti da rispettare".
</t>
  </si>
  <si>
    <t>Requisiti rispettati?</t>
  </si>
  <si>
    <t>Affinché la verifica sia soddisfatta il "Valore di progetto per l'illuminazione" deve essere inferiore al "Requisito per l'illuminazione".</t>
  </si>
  <si>
    <t>Abbreviazioni, simbologia</t>
  </si>
  <si>
    <t>Abbreviaz.</t>
  </si>
  <si>
    <t>Requisito per l'illuminazione (potenza specifica massima) [W/m²]</t>
  </si>
  <si>
    <t>Potenza elettrica [W]</t>
  </si>
  <si>
    <t>Potenza dei singoli corpi illuminanti (incl. alimentatore)</t>
  </si>
  <si>
    <t>Pz.</t>
  </si>
  <si>
    <t>Pezzo</t>
  </si>
  <si>
    <t>Übersetzung italienisch</t>
  </si>
  <si>
    <t>MFa</t>
  </si>
  <si>
    <t>de</t>
  </si>
  <si>
    <t>it</t>
  </si>
  <si>
    <t>ro</t>
  </si>
  <si>
    <t>…</t>
  </si>
  <si>
    <t>Küche</t>
  </si>
  <si>
    <t>Hinweis: In dieser Datei ist als Andorderung "Zielwert" voreingestellt (nicht abänderbar). Die UZH verlangt für die Erfüllung des Nachweis die erhöhte Anforderung ("Zielwert"). Vgl. "Richtlinie Gebäudetechnik UZH".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</si>
</sst>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 #,##0.00_ ;_ * \-#,##0.00_ ;_ * &quot;-&quot;??_ ;_ @_ "/>
    <numFmt numFmtId="164" formatCode="0.0"/>
    <numFmt numFmtId="165" formatCode="#,##0.0_ ;[Red]\-#,##0.0\ "/>
    <numFmt numFmtId="166" formatCode="#,##0_ ;[Red]\-#,##0\ "/>
    <numFmt numFmtId="167" formatCode="#,##0.00_ ;[Red]\-#,##0.00\ "/>
    <numFmt numFmtId="168" formatCode="_ * #,##0.0_M_M_M_M_M_M_M_M"/>
    <numFmt numFmtId="169" formatCode="#,##0.0"/>
  </numFmts>
  <fonts count="37">
    <font>
      <sz val="11"/>
      <color theme="1"/>
      <name val="Calibri"/>
      <family val="2"/>
      <scheme val="minor"/>
    </font>
    <font>
      <sz val="10"/>
      <color theme="1"/>
      <name val="Arial"/>
      <family val="2"/>
    </font>
    <font>
      <b/>
      <sz val="11"/>
      <color theme="1"/>
      <name val="Calibri"/>
      <family val="2"/>
      <scheme val="minor"/>
    </font>
    <font>
      <b/>
      <sz val="14"/>
      <color theme="1"/>
      <name val="Calibri"/>
      <family val="2"/>
      <scheme val="minor"/>
    </font>
    <font>
      <sz val="10"/>
      <color theme="1"/>
      <name val="Arial"/>
      <family val="2"/>
    </font>
    <font>
      <vertAlign val="subscript"/>
      <sz val="11"/>
      <color theme="1"/>
      <name val="Calibri"/>
      <family val="2"/>
      <scheme val="minor"/>
    </font>
    <font>
      <sz val="11"/>
      <color theme="1"/>
      <name val="Symbol"/>
      <family val="1"/>
      <charset val="2"/>
    </font>
    <font>
      <sz val="9"/>
      <color indexed="81"/>
      <name val="Tahoma"/>
      <family val="2"/>
    </font>
    <font>
      <b/>
      <sz val="9"/>
      <color indexed="81"/>
      <name val="Tahoma"/>
      <family val="2"/>
    </font>
    <font>
      <b/>
      <sz val="14"/>
      <color rgb="FFFF0000"/>
      <name val="Calibri"/>
      <family val="2"/>
      <scheme val="minor"/>
    </font>
    <font>
      <sz val="9"/>
      <color rgb="FF231F20"/>
      <name val="Calibri"/>
      <family val="2"/>
    </font>
    <font>
      <vertAlign val="superscript"/>
      <sz val="6"/>
      <color rgb="FF231F20"/>
      <name val="Calibri"/>
      <family val="2"/>
    </font>
    <font>
      <sz val="10"/>
      <color rgb="FF231F20"/>
      <name val="Calibri"/>
      <family val="2"/>
    </font>
    <font>
      <sz val="11"/>
      <color theme="1"/>
      <name val="Calibri"/>
      <family val="2"/>
    </font>
    <font>
      <sz val="11"/>
      <color theme="1"/>
      <name val="Calibri"/>
      <family val="2"/>
      <scheme val="minor"/>
    </font>
    <font>
      <sz val="9"/>
      <color rgb="FF231F20"/>
      <name val="Arial"/>
      <family val="2"/>
    </font>
    <font>
      <b/>
      <sz val="9"/>
      <color theme="1"/>
      <name val="Arial"/>
      <family val="2"/>
    </font>
    <font>
      <b/>
      <sz val="12"/>
      <color theme="1"/>
      <name val="Arial"/>
      <family val="2"/>
    </font>
    <font>
      <b/>
      <sz val="9"/>
      <color rgb="FFFF0000"/>
      <name val="Arial"/>
      <family val="2"/>
    </font>
    <font>
      <sz val="9"/>
      <color theme="1"/>
      <name val="Arial"/>
      <family val="2"/>
    </font>
    <font>
      <vertAlign val="subscript"/>
      <sz val="9"/>
      <color theme="1"/>
      <name val="Arial"/>
      <family val="2"/>
    </font>
    <font>
      <sz val="8"/>
      <color theme="1"/>
      <name val="Arial"/>
      <family val="2"/>
    </font>
    <font>
      <sz val="9"/>
      <color theme="0"/>
      <name val="Arial"/>
      <family val="2"/>
    </font>
    <font>
      <sz val="9"/>
      <color rgb="FFFF0000"/>
      <name val="Arial"/>
      <family val="2"/>
    </font>
    <font>
      <sz val="10"/>
      <name val="Arial"/>
      <family val="2"/>
    </font>
    <font>
      <sz val="6"/>
      <name val="Arial"/>
      <family val="2"/>
    </font>
    <font>
      <b/>
      <sz val="10"/>
      <name val="Arial"/>
      <family val="2"/>
    </font>
    <font>
      <sz val="8"/>
      <name val="Arial"/>
      <family val="2"/>
    </font>
    <font>
      <u/>
      <sz val="8"/>
      <color theme="10"/>
      <name val="Arial"/>
      <family val="2"/>
    </font>
    <font>
      <i/>
      <sz val="9"/>
      <color theme="1"/>
      <name val="Arial"/>
      <family val="2"/>
    </font>
    <font>
      <b/>
      <sz val="10"/>
      <color theme="1"/>
      <name val="Arial"/>
      <family val="2"/>
    </font>
    <font>
      <b/>
      <sz val="9"/>
      <color theme="1"/>
      <name val="Wingdings"/>
      <charset val="2"/>
    </font>
    <font>
      <sz val="9"/>
      <color theme="1"/>
      <name val="Arial Unicode MS"/>
      <family val="2"/>
    </font>
    <font>
      <b/>
      <vertAlign val="subscript"/>
      <sz val="9"/>
      <color theme="1"/>
      <name val="Arial"/>
      <family val="2"/>
    </font>
    <font>
      <b/>
      <sz val="9"/>
      <color theme="1"/>
      <name val="Calibri"/>
      <family val="2"/>
    </font>
    <font>
      <b/>
      <sz val="10"/>
      <color theme="1"/>
      <name val="Calibri"/>
      <family val="2"/>
    </font>
    <font>
      <sz val="9"/>
      <color theme="1"/>
      <name val="Arial Narrow"/>
      <family val="2"/>
    </font>
  </fonts>
  <fills count="11">
    <fill>
      <patternFill patternType="none"/>
    </fill>
    <fill>
      <patternFill patternType="gray125"/>
    </fill>
    <fill>
      <patternFill patternType="solid">
        <fgColor rgb="FFFFFF00"/>
        <bgColor indexed="64"/>
      </patternFill>
    </fill>
    <fill>
      <patternFill patternType="solid">
        <fgColor rgb="FFFFFF66"/>
        <bgColor indexed="64"/>
      </patternFill>
    </fill>
    <fill>
      <patternFill patternType="solid">
        <fgColor rgb="FFFFC000"/>
        <bgColor indexed="64"/>
      </patternFill>
    </fill>
    <fill>
      <patternFill patternType="solid">
        <fgColor theme="3" tint="0.59999389629810485"/>
        <bgColor indexed="64"/>
      </patternFill>
    </fill>
    <fill>
      <patternFill patternType="solid">
        <fgColor rgb="FFFFFFCC"/>
        <bgColor indexed="64"/>
      </patternFill>
    </fill>
    <fill>
      <patternFill patternType="solid">
        <fgColor rgb="FFCCFFCC"/>
        <bgColor indexed="64"/>
      </patternFill>
    </fill>
    <fill>
      <patternFill patternType="solid">
        <fgColor rgb="FFFFCCCC"/>
        <bgColor indexed="64"/>
      </patternFill>
    </fill>
    <fill>
      <patternFill patternType="solid">
        <fgColor theme="0" tint="-4.9989318521683403E-2"/>
        <bgColor indexed="64"/>
      </patternFill>
    </fill>
    <fill>
      <patternFill patternType="solid">
        <fgColor theme="0"/>
        <bgColor indexed="64"/>
      </patternFill>
    </fill>
  </fills>
  <borders count="8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thin">
        <color auto="1"/>
      </left>
      <right style="thin">
        <color auto="1"/>
      </right>
      <top style="hair">
        <color auto="1"/>
      </top>
      <bottom style="hair">
        <color auto="1"/>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diagonal/>
    </border>
    <border>
      <left style="thin">
        <color auto="1"/>
      </left>
      <right style="thin">
        <color auto="1"/>
      </right>
      <top style="hair">
        <color auto="1"/>
      </top>
      <bottom style="thin">
        <color indexed="64"/>
      </bottom>
      <diagonal/>
    </border>
    <border>
      <left style="thin">
        <color auto="1"/>
      </left>
      <right style="thin">
        <color auto="1"/>
      </right>
      <top/>
      <bottom style="hair">
        <color auto="1"/>
      </bottom>
      <diagonal/>
    </border>
    <border>
      <left/>
      <right/>
      <top style="medium">
        <color indexed="64"/>
      </top>
      <bottom/>
      <diagonal/>
    </border>
    <border>
      <left/>
      <right style="thin">
        <color auto="1"/>
      </right>
      <top style="thin">
        <color indexed="64"/>
      </top>
      <bottom style="hair">
        <color auto="1"/>
      </bottom>
      <diagonal/>
    </border>
    <border>
      <left style="thin">
        <color auto="1"/>
      </left>
      <right/>
      <top style="thin">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auto="1"/>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style="hair">
        <color auto="1"/>
      </right>
      <top style="hair">
        <color auto="1"/>
      </top>
      <bottom style="hair">
        <color auto="1"/>
      </bottom>
      <diagonal/>
    </border>
    <border>
      <left style="hair">
        <color indexed="64"/>
      </left>
      <right style="thin">
        <color indexed="64"/>
      </right>
      <top style="hair">
        <color indexed="64"/>
      </top>
      <bottom style="hair">
        <color indexed="64"/>
      </bottom>
      <diagonal/>
    </border>
    <border>
      <left style="hair">
        <color auto="1"/>
      </left>
      <right style="hair">
        <color auto="1"/>
      </right>
      <top/>
      <bottom/>
      <diagonal/>
    </border>
    <border>
      <left/>
      <right style="medium">
        <color indexed="64"/>
      </right>
      <top style="thin">
        <color auto="1"/>
      </top>
      <bottom style="medium">
        <color auto="1"/>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medium">
        <color auto="1"/>
      </left>
      <right/>
      <top style="medium">
        <color auto="1"/>
      </top>
      <bottom/>
      <diagonal/>
    </border>
    <border>
      <left style="medium">
        <color indexed="64"/>
      </left>
      <right/>
      <top/>
      <bottom/>
      <diagonal/>
    </border>
    <border>
      <left/>
      <right/>
      <top style="hair">
        <color auto="1"/>
      </top>
      <bottom/>
      <diagonal/>
    </border>
  </borders>
  <cellStyleXfs count="5">
    <xf numFmtId="0" fontId="0" fillId="0" borderId="0"/>
    <xf numFmtId="0" fontId="28" fillId="0" borderId="0" applyNumberFormat="0" applyFill="0" applyBorder="0" applyAlignment="0" applyProtection="0"/>
    <xf numFmtId="43" fontId="14" fillId="0" borderId="0" applyFont="0" applyFill="0" applyBorder="0" applyAlignment="0" applyProtection="0"/>
    <xf numFmtId="0" fontId="24" fillId="0" borderId="0"/>
    <xf numFmtId="43" fontId="14" fillId="0" borderId="0" applyFont="0" applyFill="0" applyBorder="0" applyAlignment="0" applyProtection="0"/>
  </cellStyleXfs>
  <cellXfs count="414">
    <xf numFmtId="0" fontId="0" fillId="0" borderId="0" xfId="0"/>
    <xf numFmtId="0" fontId="4" fillId="0" borderId="1" xfId="0" applyFont="1" applyBorder="1" applyAlignment="1">
      <alignment horizontal="justify" vertical="top" wrapText="1"/>
    </xf>
    <xf numFmtId="0" fontId="4" fillId="0" borderId="2" xfId="0" applyFont="1" applyBorder="1" applyAlignment="1">
      <alignment horizontal="justify" vertical="top" wrapText="1"/>
    </xf>
    <xf numFmtId="0" fontId="4" fillId="0" borderId="4" xfId="0" applyFont="1" applyBorder="1" applyAlignment="1">
      <alignment horizontal="justify" vertical="top" wrapText="1"/>
    </xf>
    <xf numFmtId="0" fontId="4" fillId="0" borderId="5" xfId="0" applyFont="1" applyBorder="1" applyAlignment="1">
      <alignment horizontal="justify" vertical="top" wrapText="1"/>
    </xf>
    <xf numFmtId="0" fontId="4" fillId="0" borderId="7" xfId="0" applyFont="1" applyBorder="1" applyAlignment="1">
      <alignment horizontal="justify" vertical="top" wrapText="1"/>
    </xf>
    <xf numFmtId="0" fontId="4" fillId="0" borderId="8" xfId="0" applyFont="1" applyBorder="1" applyAlignment="1">
      <alignment horizontal="justify" vertical="top" wrapText="1"/>
    </xf>
    <xf numFmtId="0" fontId="2" fillId="0" borderId="0" xfId="0" applyFont="1"/>
    <xf numFmtId="0" fontId="0" fillId="0" borderId="1" xfId="0" applyBorder="1"/>
    <xf numFmtId="0" fontId="0" fillId="0" borderId="2" xfId="0" applyBorder="1"/>
    <xf numFmtId="0" fontId="0" fillId="0" borderId="5" xfId="0" applyBorder="1"/>
    <xf numFmtId="166" fontId="0" fillId="0" borderId="6" xfId="0" applyNumberFormat="1" applyBorder="1"/>
    <xf numFmtId="0" fontId="0" fillId="0" borderId="8" xfId="0" applyBorder="1"/>
    <xf numFmtId="166" fontId="0" fillId="0" borderId="9" xfId="0" applyNumberFormat="1" applyBorder="1"/>
    <xf numFmtId="0" fontId="0" fillId="0" borderId="11" xfId="0" applyBorder="1"/>
    <xf numFmtId="165" fontId="0" fillId="0" borderId="11" xfId="0" applyNumberFormat="1" applyBorder="1"/>
    <xf numFmtId="166" fontId="0" fillId="0" borderId="12" xfId="0" applyNumberFormat="1" applyBorder="1"/>
    <xf numFmtId="0" fontId="0" fillId="0" borderId="7" xfId="0" applyBorder="1"/>
    <xf numFmtId="0" fontId="0" fillId="0" borderId="8" xfId="0" applyBorder="1" applyAlignment="1">
      <alignment horizontal="right"/>
    </xf>
    <xf numFmtId="0" fontId="0" fillId="0" borderId="9" xfId="0" applyBorder="1" applyAlignment="1">
      <alignment horizontal="right"/>
    </xf>
    <xf numFmtId="0" fontId="0" fillId="2" borderId="10" xfId="0" applyFill="1" applyBorder="1" applyProtection="1">
      <protection locked="0"/>
    </xf>
    <xf numFmtId="0" fontId="0" fillId="2" borderId="11" xfId="0" applyFill="1" applyBorder="1" applyProtection="1">
      <protection locked="0"/>
    </xf>
    <xf numFmtId="0" fontId="0" fillId="2" borderId="4" xfId="0" applyFill="1" applyBorder="1" applyProtection="1">
      <protection locked="0"/>
    </xf>
    <xf numFmtId="0" fontId="0" fillId="2" borderId="5" xfId="0" applyFill="1" applyBorder="1" applyProtection="1">
      <protection locked="0"/>
    </xf>
    <xf numFmtId="0" fontId="0" fillId="2" borderId="7" xfId="0" applyFill="1" applyBorder="1" applyProtection="1">
      <protection locked="0"/>
    </xf>
    <xf numFmtId="0" fontId="0" fillId="2" borderId="8" xfId="0" applyFill="1" applyBorder="1" applyProtection="1">
      <protection locked="0"/>
    </xf>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3" xfId="0" applyBorder="1"/>
    <xf numFmtId="166" fontId="0" fillId="0" borderId="5" xfId="0" applyNumberFormat="1" applyBorder="1"/>
    <xf numFmtId="0" fontId="0" fillId="0" borderId="6" xfId="0" applyBorder="1"/>
    <xf numFmtId="0" fontId="0" fillId="0" borderId="9" xfId="0" applyBorder="1"/>
    <xf numFmtId="0" fontId="0" fillId="2" borderId="1" xfId="0" applyFill="1" applyBorder="1" applyProtection="1">
      <protection locked="0"/>
    </xf>
    <xf numFmtId="0" fontId="0" fillId="2" borderId="2" xfId="0" applyFill="1" applyBorder="1" applyProtection="1">
      <protection locked="0"/>
    </xf>
    <xf numFmtId="0" fontId="0" fillId="0" borderId="8" xfId="0" applyBorder="1" applyAlignment="1">
      <alignment horizontal="center"/>
    </xf>
    <xf numFmtId="0" fontId="0" fillId="2" borderId="11" xfId="0" applyFill="1" applyBorder="1" applyAlignment="1" applyProtection="1">
      <alignment horizontal="center"/>
      <protection locked="0"/>
    </xf>
    <xf numFmtId="0" fontId="0" fillId="2" borderId="5" xfId="0" applyFill="1" applyBorder="1" applyAlignment="1" applyProtection="1">
      <alignment horizontal="center"/>
      <protection locked="0"/>
    </xf>
    <xf numFmtId="0" fontId="0" fillId="2" borderId="8" xfId="0" applyFill="1" applyBorder="1" applyAlignment="1" applyProtection="1">
      <alignment horizontal="center"/>
      <protection locked="0"/>
    </xf>
    <xf numFmtId="166" fontId="0" fillId="2" borderId="2" xfId="0" applyNumberFormat="1" applyFill="1" applyBorder="1" applyProtection="1">
      <protection locked="0"/>
    </xf>
    <xf numFmtId="166" fontId="0" fillId="2" borderId="5" xfId="0" applyNumberFormat="1" applyFill="1" applyBorder="1" applyProtection="1">
      <protection locked="0"/>
    </xf>
    <xf numFmtId="166" fontId="0" fillId="2" borderId="8" xfId="0" applyNumberFormat="1" applyFill="1" applyBorder="1" applyProtection="1">
      <protection locked="0"/>
    </xf>
    <xf numFmtId="166" fontId="0" fillId="3" borderId="2" xfId="0" applyNumberFormat="1" applyFill="1" applyBorder="1" applyProtection="1">
      <protection locked="0"/>
    </xf>
    <xf numFmtId="166" fontId="0" fillId="3" borderId="5" xfId="0" applyNumberFormat="1" applyFill="1" applyBorder="1" applyProtection="1">
      <protection locked="0"/>
    </xf>
    <xf numFmtId="166" fontId="0" fillId="3" borderId="8" xfId="0" applyNumberFormat="1" applyFill="1" applyBorder="1" applyProtection="1">
      <protection locked="0"/>
    </xf>
    <xf numFmtId="0" fontId="28" fillId="0" borderId="0" xfId="1"/>
    <xf numFmtId="0" fontId="2" fillId="0" borderId="8" xfId="0" applyFont="1" applyBorder="1" applyAlignment="1">
      <alignment horizontal="center"/>
    </xf>
    <xf numFmtId="166" fontId="2" fillId="0" borderId="2" xfId="0" applyNumberFormat="1" applyFont="1" applyBorder="1"/>
    <xf numFmtId="166" fontId="2" fillId="0" borderId="5" xfId="0" applyNumberFormat="1" applyFont="1" applyBorder="1"/>
    <xf numFmtId="164" fontId="4" fillId="0" borderId="5" xfId="0" applyNumberFormat="1" applyFont="1" applyBorder="1" applyAlignment="1">
      <alignment horizontal="center" vertical="top" wrapText="1"/>
    </xf>
    <xf numFmtId="164" fontId="4" fillId="0" borderId="8" xfId="0" applyNumberFormat="1" applyFont="1" applyBorder="1" applyAlignment="1">
      <alignment horizontal="center" vertical="top" wrapText="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0" xfId="0" applyBorder="1" applyAlignment="1">
      <alignment horizontal="right"/>
    </xf>
    <xf numFmtId="0" fontId="6" fillId="0" borderId="0" xfId="0" applyFont="1" applyBorder="1" applyAlignment="1">
      <alignment horizontal="right"/>
    </xf>
    <xf numFmtId="9" fontId="0" fillId="0" borderId="0" xfId="0" applyNumberFormat="1" applyFill="1" applyBorder="1" applyProtection="1">
      <protection locked="0"/>
    </xf>
    <xf numFmtId="0" fontId="0" fillId="0" borderId="2" xfId="0" applyBorder="1" applyAlignment="1">
      <alignment wrapText="1"/>
    </xf>
    <xf numFmtId="0" fontId="12" fillId="0" borderId="5" xfId="0" applyFont="1" applyBorder="1" applyAlignment="1">
      <alignment horizontal="justify" vertical="top" wrapText="1"/>
    </xf>
    <xf numFmtId="2" fontId="4" fillId="0" borderId="4" xfId="0" applyNumberFormat="1" applyFont="1" applyBorder="1" applyAlignment="1">
      <alignment horizontal="justify" vertical="top" wrapText="1"/>
    </xf>
    <xf numFmtId="0" fontId="0" fillId="0" borderId="11" xfId="0" applyBorder="1" applyAlignment="1">
      <alignment horizontal="right" wrapText="1"/>
    </xf>
    <xf numFmtId="2" fontId="0" fillId="3" borderId="6" xfId="0" applyNumberFormat="1" applyFill="1" applyBorder="1" applyProtection="1">
      <protection locked="0"/>
    </xf>
    <xf numFmtId="164" fontId="12" fillId="4" borderId="5" xfId="0" applyNumberFormat="1" applyFont="1" applyFill="1" applyBorder="1" applyAlignment="1">
      <alignment horizontal="center" vertical="top" wrapText="1"/>
    </xf>
    <xf numFmtId="164" fontId="12" fillId="5" borderId="5" xfId="0" applyNumberFormat="1" applyFont="1" applyFill="1" applyBorder="1" applyAlignment="1">
      <alignment horizontal="center" vertical="top" wrapText="1"/>
    </xf>
    <xf numFmtId="167" fontId="2" fillId="0" borderId="5" xfId="0" applyNumberFormat="1" applyFont="1" applyBorder="1"/>
    <xf numFmtId="0" fontId="0" fillId="0" borderId="5" xfId="0" applyBorder="1" applyAlignment="1">
      <alignment horizontal="right" wrapText="1"/>
    </xf>
    <xf numFmtId="0" fontId="0" fillId="0" borderId="11" xfId="0" applyBorder="1" applyAlignment="1">
      <alignment horizontal="center" vertical="center"/>
    </xf>
    <xf numFmtId="0" fontId="0" fillId="0" borderId="0" xfId="0" applyBorder="1" applyAlignment="1" applyProtection="1">
      <alignment vertical="top" wrapText="1"/>
      <protection locked="0"/>
    </xf>
    <xf numFmtId="0" fontId="0" fillId="0" borderId="2" xfId="0" applyBorder="1" applyAlignment="1">
      <alignment horizontal="right" wrapText="1"/>
    </xf>
    <xf numFmtId="0" fontId="0" fillId="0" borderId="11" xfId="0" applyFill="1" applyBorder="1" applyAlignment="1" applyProtection="1">
      <alignment horizontal="center" vertical="center"/>
      <protection locked="0"/>
    </xf>
    <xf numFmtId="0" fontId="0" fillId="0" borderId="5" xfId="0" applyFill="1" applyBorder="1" applyAlignment="1" applyProtection="1">
      <alignment horizontal="center" vertical="center"/>
      <protection locked="0"/>
    </xf>
    <xf numFmtId="0" fontId="0" fillId="2" borderId="24" xfId="0" applyFill="1" applyBorder="1" applyAlignment="1" applyProtection="1">
      <alignment vertical="top"/>
      <protection locked="0"/>
    </xf>
    <xf numFmtId="0" fontId="0" fillId="2" borderId="25" xfId="0" applyFill="1" applyBorder="1" applyAlignment="1" applyProtection="1">
      <alignment vertical="top"/>
      <protection locked="0"/>
    </xf>
    <xf numFmtId="0" fontId="0" fillId="2" borderId="26" xfId="0" applyFill="1" applyBorder="1" applyAlignment="1" applyProtection="1">
      <alignment vertical="top"/>
      <protection locked="0"/>
    </xf>
    <xf numFmtId="0" fontId="0" fillId="0" borderId="0" xfId="0" applyFill="1" applyBorder="1"/>
    <xf numFmtId="0" fontId="0" fillId="0" borderId="0" xfId="0" applyFill="1" applyBorder="1" applyAlignment="1" applyProtection="1">
      <protection locked="0"/>
    </xf>
    <xf numFmtId="0" fontId="0" fillId="0" borderId="0" xfId="0" applyFill="1" applyBorder="1" applyAlignment="1" applyProtection="1">
      <alignment vertical="top"/>
      <protection locked="0"/>
    </xf>
    <xf numFmtId="166" fontId="2" fillId="0" borderId="29" xfId="0" applyNumberFormat="1" applyFont="1" applyFill="1" applyBorder="1"/>
    <xf numFmtId="0" fontId="0" fillId="0" borderId="30" xfId="0" applyFill="1" applyBorder="1"/>
    <xf numFmtId="167" fontId="2" fillId="0" borderId="29" xfId="0" applyNumberFormat="1" applyFont="1" applyFill="1" applyBorder="1"/>
    <xf numFmtId="0" fontId="2" fillId="0" borderId="29" xfId="0" applyFont="1" applyFill="1" applyBorder="1" applyAlignment="1">
      <alignment horizontal="center"/>
    </xf>
    <xf numFmtId="0" fontId="0" fillId="0" borderId="3" xfId="0" applyBorder="1" applyAlignment="1">
      <alignment horizontal="right" wrapText="1"/>
    </xf>
    <xf numFmtId="0" fontId="13" fillId="0" borderId="0" xfId="0" applyFont="1"/>
    <xf numFmtId="0" fontId="0" fillId="0" borderId="2" xfId="0" applyBorder="1" applyAlignment="1">
      <alignment vertical="center" wrapText="1"/>
    </xf>
    <xf numFmtId="165" fontId="0" fillId="3" borderId="2" xfId="0" applyNumberFormat="1" applyFill="1" applyBorder="1" applyProtection="1">
      <protection locked="0"/>
    </xf>
    <xf numFmtId="165" fontId="0" fillId="3" borderId="5" xfId="0" applyNumberFormat="1" applyFill="1" applyBorder="1" applyProtection="1">
      <protection locked="0"/>
    </xf>
    <xf numFmtId="0" fontId="0" fillId="0" borderId="8" xfId="0" applyFill="1" applyBorder="1" applyAlignment="1" applyProtection="1">
      <alignment horizontal="center" vertical="center"/>
      <protection locked="0"/>
    </xf>
    <xf numFmtId="165" fontId="0" fillId="0" borderId="8" xfId="0" applyNumberFormat="1" applyBorder="1"/>
    <xf numFmtId="2" fontId="0" fillId="3" borderId="31" xfId="0" applyNumberFormat="1" applyFill="1" applyBorder="1" applyProtection="1">
      <protection locked="0"/>
    </xf>
    <xf numFmtId="166" fontId="0" fillId="0" borderId="8" xfId="0" applyNumberFormat="1" applyBorder="1"/>
    <xf numFmtId="165" fontId="0" fillId="3" borderId="9" xfId="0" applyNumberFormat="1" applyFill="1" applyBorder="1" applyProtection="1">
      <protection locked="0"/>
    </xf>
    <xf numFmtId="0" fontId="19" fillId="0" borderId="0" xfId="0" applyFont="1"/>
    <xf numFmtId="0" fontId="19" fillId="0" borderId="0" xfId="0" applyFont="1" applyFill="1" applyBorder="1"/>
    <xf numFmtId="0" fontId="19" fillId="0" borderId="0" xfId="0" applyFont="1" applyFill="1" applyBorder="1" applyAlignment="1" applyProtection="1">
      <protection locked="0"/>
    </xf>
    <xf numFmtId="0" fontId="19" fillId="0" borderId="5" xfId="0" applyFont="1" applyBorder="1" applyAlignment="1">
      <alignment horizontal="justify" vertical="top" wrapText="1"/>
    </xf>
    <xf numFmtId="0" fontId="19" fillId="0" borderId="0" xfId="0" applyFont="1" applyFill="1" applyBorder="1" applyAlignment="1" applyProtection="1">
      <alignment vertical="top"/>
      <protection locked="0"/>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16" fillId="0" borderId="0" xfId="0" applyFont="1"/>
    <xf numFmtId="0" fontId="19" fillId="0" borderId="13" xfId="0" applyFont="1" applyBorder="1"/>
    <xf numFmtId="0" fontId="19" fillId="0" borderId="14" xfId="0" applyFont="1" applyBorder="1"/>
    <xf numFmtId="0" fontId="19" fillId="0" borderId="15" xfId="0" applyFont="1" applyBorder="1"/>
    <xf numFmtId="0" fontId="19" fillId="0" borderId="16" xfId="0" applyFont="1" applyBorder="1"/>
    <xf numFmtId="0" fontId="19" fillId="0" borderId="17" xfId="0" applyFont="1" applyBorder="1"/>
    <xf numFmtId="0" fontId="19" fillId="0" borderId="18" xfId="0" applyFont="1" applyBorder="1"/>
    <xf numFmtId="0" fontId="19" fillId="0" borderId="7" xfId="0" applyFont="1" applyBorder="1"/>
    <xf numFmtId="0" fontId="19" fillId="0" borderId="8" xfId="0" applyFont="1" applyBorder="1"/>
    <xf numFmtId="0" fontId="19" fillId="0" borderId="8" xfId="0" applyFont="1" applyBorder="1" applyAlignment="1">
      <alignment horizontal="right"/>
    </xf>
    <xf numFmtId="0" fontId="19" fillId="0" borderId="8" xfId="0" applyFont="1" applyBorder="1" applyAlignment="1">
      <alignment horizontal="center"/>
    </xf>
    <xf numFmtId="0" fontId="19" fillId="0" borderId="9" xfId="0" applyFont="1" applyBorder="1" applyAlignment="1">
      <alignment horizontal="right"/>
    </xf>
    <xf numFmtId="0" fontId="19" fillId="2" borderId="11" xfId="0" applyFont="1" applyFill="1" applyBorder="1" applyProtection="1">
      <protection locked="0"/>
    </xf>
    <xf numFmtId="166" fontId="19" fillId="2" borderId="2" xfId="0" applyNumberFormat="1" applyFont="1" applyFill="1" applyBorder="1" applyProtection="1">
      <protection locked="0"/>
    </xf>
    <xf numFmtId="0" fontId="19" fillId="0" borderId="11" xfId="0" applyFont="1" applyBorder="1" applyAlignment="1">
      <alignment horizontal="center" vertical="center"/>
    </xf>
    <xf numFmtId="165" fontId="19" fillId="0" borderId="11" xfId="0" applyNumberFormat="1" applyFont="1" applyBorder="1"/>
    <xf numFmtId="166" fontId="19" fillId="0" borderId="12" xfId="0" applyNumberFormat="1" applyFont="1" applyBorder="1"/>
    <xf numFmtId="0" fontId="19" fillId="2" borderId="2" xfId="0" applyFont="1" applyFill="1" applyBorder="1" applyProtection="1">
      <protection locked="0"/>
    </xf>
    <xf numFmtId="9" fontId="19" fillId="0" borderId="0" xfId="0" applyNumberFormat="1" applyFont="1" applyFill="1" applyBorder="1" applyProtection="1">
      <protection locked="0"/>
    </xf>
    <xf numFmtId="0" fontId="19" fillId="2" borderId="5" xfId="0" applyFont="1" applyFill="1" applyBorder="1" applyProtection="1">
      <protection locked="0"/>
    </xf>
    <xf numFmtId="166" fontId="19" fillId="2" borderId="5" xfId="0" applyNumberFormat="1" applyFont="1" applyFill="1" applyBorder="1" applyProtection="1">
      <protection locked="0"/>
    </xf>
    <xf numFmtId="166" fontId="19" fillId="0" borderId="6" xfId="0" applyNumberFormat="1" applyFont="1" applyBorder="1"/>
    <xf numFmtId="0" fontId="15" fillId="0" borderId="5" xfId="0" applyFont="1" applyBorder="1" applyAlignment="1">
      <alignment horizontal="justify" vertical="top" wrapText="1"/>
    </xf>
    <xf numFmtId="0" fontId="19" fillId="0" borderId="8" xfId="0" applyFont="1" applyBorder="1" applyAlignment="1">
      <alignment horizontal="justify" vertical="top" wrapText="1"/>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2" borderId="8" xfId="0" applyFont="1" applyFill="1" applyBorder="1" applyProtection="1">
      <protection locked="0"/>
    </xf>
    <xf numFmtId="166" fontId="19" fillId="2" borderId="8" xfId="0" applyNumberFormat="1" applyFont="1" applyFill="1" applyBorder="1" applyProtection="1">
      <protection locked="0"/>
    </xf>
    <xf numFmtId="166" fontId="19" fillId="0" borderId="9" xfId="0" applyNumberFormat="1" applyFont="1" applyBorder="1"/>
    <xf numFmtId="0" fontId="19" fillId="0" borderId="0" xfId="0" applyFont="1" applyAlignment="1">
      <alignment horizontal="right"/>
    </xf>
    <xf numFmtId="0" fontId="19" fillId="0" borderId="0" xfId="0" applyFont="1" applyAlignment="1">
      <alignment vertical="top" wrapText="1"/>
    </xf>
    <xf numFmtId="0" fontId="16" fillId="0" borderId="25" xfId="0" applyFont="1" applyBorder="1"/>
    <xf numFmtId="0" fontId="17" fillId="0" borderId="0" xfId="0" applyFont="1" applyAlignment="1"/>
    <xf numFmtId="0" fontId="19" fillId="2" borderId="0" xfId="0" applyFont="1" applyFill="1"/>
    <xf numFmtId="0" fontId="18" fillId="0" borderId="0" xfId="0" applyFont="1" applyAlignment="1">
      <alignment horizontal="center"/>
    </xf>
    <xf numFmtId="0" fontId="17" fillId="0" borderId="0" xfId="0" applyFont="1" applyAlignment="1">
      <alignment horizontal="left" vertical="center"/>
    </xf>
    <xf numFmtId="0" fontId="16" fillId="6" borderId="25" xfId="0" applyFont="1" applyFill="1" applyBorder="1"/>
    <xf numFmtId="0" fontId="19" fillId="6" borderId="0" xfId="0" applyFont="1" applyFill="1" applyAlignment="1">
      <alignment vertical="top" wrapText="1"/>
    </xf>
    <xf numFmtId="0" fontId="19" fillId="0" borderId="32" xfId="0" applyFont="1" applyBorder="1" applyAlignment="1">
      <alignment horizontal="right" vertical="top"/>
    </xf>
    <xf numFmtId="0" fontId="19" fillId="0" borderId="32" xfId="0" applyFont="1" applyBorder="1"/>
    <xf numFmtId="0" fontId="19" fillId="0" borderId="32" xfId="0" applyFont="1" applyBorder="1" applyAlignment="1">
      <alignment vertical="top" wrapText="1"/>
    </xf>
    <xf numFmtId="0" fontId="19" fillId="6" borderId="32" xfId="0" applyFont="1" applyFill="1" applyBorder="1" applyAlignment="1">
      <alignment vertical="top" wrapText="1"/>
    </xf>
    <xf numFmtId="0" fontId="16" fillId="7" borderId="25" xfId="0" applyFont="1" applyFill="1" applyBorder="1"/>
    <xf numFmtId="0" fontId="19" fillId="7" borderId="0" xfId="0" applyFont="1" applyFill="1" applyAlignment="1">
      <alignment vertical="top" wrapText="1"/>
    </xf>
    <xf numFmtId="0" fontId="19" fillId="7" borderId="32" xfId="0" applyFont="1" applyFill="1" applyBorder="1" applyAlignment="1">
      <alignment vertical="top" wrapText="1"/>
    </xf>
    <xf numFmtId="0" fontId="16" fillId="8" borderId="25" xfId="0" applyFont="1" applyFill="1" applyBorder="1"/>
    <xf numFmtId="0" fontId="19" fillId="8" borderId="0" xfId="0" applyFont="1" applyFill="1" applyAlignment="1">
      <alignment vertical="top" wrapText="1"/>
    </xf>
    <xf numFmtId="0" fontId="19" fillId="8" borderId="32" xfId="0" applyFont="1" applyFill="1" applyBorder="1" applyAlignment="1">
      <alignment vertical="top" wrapText="1"/>
    </xf>
    <xf numFmtId="168" fontId="19" fillId="0" borderId="5" xfId="2" applyNumberFormat="1" applyFont="1" applyBorder="1" applyAlignment="1">
      <alignment vertical="top" wrapText="1"/>
    </xf>
    <xf numFmtId="168" fontId="19" fillId="0" borderId="8" xfId="2" applyNumberFormat="1" applyFont="1" applyBorder="1" applyAlignment="1">
      <alignment vertical="top" wrapText="1"/>
    </xf>
    <xf numFmtId="0" fontId="19" fillId="0" borderId="35" xfId="0" applyFont="1" applyBorder="1"/>
    <xf numFmtId="0" fontId="19" fillId="0" borderId="45" xfId="0" applyFont="1" applyBorder="1" applyAlignment="1">
      <alignment horizontal="right" vertical="top"/>
    </xf>
    <xf numFmtId="0" fontId="19" fillId="0" borderId="44" xfId="0" applyFont="1" applyBorder="1" applyAlignment="1">
      <alignment vertical="top"/>
    </xf>
    <xf numFmtId="0" fontId="19" fillId="0" borderId="32" xfId="0" applyFont="1" applyBorder="1" applyAlignment="1">
      <alignment vertical="top"/>
    </xf>
    <xf numFmtId="0" fontId="19" fillId="0" borderId="47" xfId="0" applyFont="1" applyBorder="1" applyAlignment="1">
      <alignment horizontal="right" vertical="top"/>
    </xf>
    <xf numFmtId="0" fontId="19" fillId="0" borderId="47" xfId="0" applyFont="1" applyBorder="1" applyAlignment="1">
      <alignment vertical="top"/>
    </xf>
    <xf numFmtId="0" fontId="19" fillId="0" borderId="47" xfId="0" applyFont="1" applyBorder="1"/>
    <xf numFmtId="0" fontId="19" fillId="0" borderId="47" xfId="0" applyFont="1" applyBorder="1" applyAlignment="1">
      <alignment vertical="top" wrapText="1"/>
    </xf>
    <xf numFmtId="0" fontId="19" fillId="6" borderId="47" xfId="0" applyFont="1" applyFill="1" applyBorder="1" applyAlignment="1">
      <alignment vertical="top" wrapText="1"/>
    </xf>
    <xf numFmtId="0" fontId="19" fillId="7" borderId="47" xfId="0" applyFont="1" applyFill="1" applyBorder="1" applyAlignment="1">
      <alignment vertical="top" wrapText="1"/>
    </xf>
    <xf numFmtId="0" fontId="19" fillId="8" borderId="47" xfId="0" applyFont="1" applyFill="1" applyBorder="1" applyAlignment="1">
      <alignment vertical="top" wrapText="1"/>
    </xf>
    <xf numFmtId="0" fontId="19" fillId="0" borderId="46" xfId="0" applyFont="1" applyBorder="1" applyAlignment="1">
      <alignment horizontal="right" vertical="top"/>
    </xf>
    <xf numFmtId="0" fontId="19" fillId="0" borderId="46" xfId="0" applyFont="1" applyBorder="1"/>
    <xf numFmtId="0" fontId="19" fillId="0" borderId="46" xfId="0" applyFont="1" applyBorder="1" applyAlignment="1">
      <alignment vertical="top" wrapText="1"/>
    </xf>
    <xf numFmtId="0" fontId="19" fillId="6" borderId="46" xfId="0" applyFont="1" applyFill="1" applyBorder="1" applyAlignment="1">
      <alignment vertical="top" wrapText="1"/>
    </xf>
    <xf numFmtId="0" fontId="19" fillId="7" borderId="46" xfId="0" applyFont="1" applyFill="1" applyBorder="1" applyAlignment="1">
      <alignment vertical="top" wrapText="1"/>
    </xf>
    <xf numFmtId="0" fontId="19" fillId="8" borderId="46" xfId="0" applyFont="1" applyFill="1" applyBorder="1" applyAlignment="1">
      <alignment vertical="top" wrapText="1"/>
    </xf>
    <xf numFmtId="0" fontId="22" fillId="0" borderId="11" xfId="0" applyFont="1" applyFill="1" applyBorder="1" applyAlignment="1" applyProtection="1">
      <alignment horizontal="center" vertical="center"/>
      <protection locked="0"/>
    </xf>
    <xf numFmtId="0" fontId="22" fillId="0" borderId="5" xfId="0" applyFont="1" applyFill="1" applyBorder="1" applyAlignment="1" applyProtection="1">
      <alignment horizontal="center" vertical="center"/>
      <protection locked="0"/>
    </xf>
    <xf numFmtId="0" fontId="22" fillId="0" borderId="8" xfId="0" applyFont="1" applyFill="1" applyBorder="1" applyAlignment="1" applyProtection="1">
      <alignment horizontal="center" vertical="center"/>
      <protection locked="0"/>
    </xf>
    <xf numFmtId="0" fontId="19" fillId="0" borderId="4" xfId="0" applyFont="1" applyBorder="1"/>
    <xf numFmtId="169" fontId="19" fillId="0" borderId="5" xfId="0" applyNumberFormat="1" applyFont="1" applyBorder="1"/>
    <xf numFmtId="169" fontId="19" fillId="0" borderId="6" xfId="0" applyNumberFormat="1" applyFont="1" applyBorder="1"/>
    <xf numFmtId="169" fontId="19" fillId="0" borderId="8" xfId="0" applyNumberFormat="1" applyFont="1" applyBorder="1"/>
    <xf numFmtId="169" fontId="19" fillId="0" borderId="9" xfId="0" applyNumberFormat="1" applyFont="1" applyBorder="1"/>
    <xf numFmtId="0" fontId="19" fillId="0" borderId="0" xfId="0" applyFont="1" applyProtection="1">
      <protection locked="0"/>
    </xf>
    <xf numFmtId="0" fontId="19" fillId="0" borderId="0" xfId="0" applyFont="1" applyBorder="1" applyAlignment="1" applyProtection="1">
      <alignment horizontal="right"/>
      <protection locked="0"/>
    </xf>
    <xf numFmtId="0" fontId="19" fillId="0" borderId="45" xfId="0" applyFont="1" applyBorder="1"/>
    <xf numFmtId="0" fontId="19" fillId="0" borderId="45" xfId="0" applyFont="1" applyBorder="1" applyAlignment="1">
      <alignment vertical="top" wrapText="1"/>
    </xf>
    <xf numFmtId="0" fontId="19" fillId="0" borderId="19" xfId="0" applyFont="1" applyBorder="1"/>
    <xf numFmtId="0" fontId="19" fillId="0" borderId="49" xfId="0" applyFont="1" applyBorder="1" applyAlignment="1">
      <alignment vertical="top" wrapText="1"/>
    </xf>
    <xf numFmtId="0" fontId="19" fillId="0" borderId="50" xfId="0" applyFont="1" applyBorder="1"/>
    <xf numFmtId="0" fontId="19" fillId="0" borderId="51" xfId="0" applyFont="1" applyBorder="1"/>
    <xf numFmtId="0" fontId="19" fillId="0" borderId="52" xfId="0" applyFont="1" applyBorder="1" applyAlignment="1">
      <alignment vertical="top" wrapText="1"/>
    </xf>
    <xf numFmtId="0" fontId="19" fillId="2" borderId="0" xfId="0" applyFont="1" applyFill="1" applyBorder="1" applyAlignment="1" applyProtection="1">
      <protection locked="0"/>
    </xf>
    <xf numFmtId="0" fontId="19" fillId="2" borderId="0" xfId="0" applyFont="1" applyFill="1" applyBorder="1" applyAlignment="1" applyProtection="1">
      <alignment horizontal="left"/>
      <protection locked="0"/>
    </xf>
    <xf numFmtId="14" fontId="19" fillId="2" borderId="0" xfId="0" applyNumberFormat="1" applyFont="1" applyFill="1" applyBorder="1" applyAlignment="1" applyProtection="1">
      <alignment horizontal="left" vertical="top"/>
      <protection locked="0"/>
    </xf>
    <xf numFmtId="14" fontId="23" fillId="2" borderId="0" xfId="0" applyNumberFormat="1" applyFont="1" applyFill="1" applyBorder="1" applyAlignment="1" applyProtection="1">
      <alignment horizontal="left" vertical="top"/>
      <protection locked="0"/>
    </xf>
    <xf numFmtId="0" fontId="19" fillId="0" borderId="0" xfId="0" applyFont="1" applyBorder="1"/>
    <xf numFmtId="0" fontId="19" fillId="0" borderId="27" xfId="0" applyFont="1" applyBorder="1"/>
    <xf numFmtId="0" fontId="19" fillId="0" borderId="28" xfId="0" applyFont="1" applyBorder="1"/>
    <xf numFmtId="0" fontId="19" fillId="0" borderId="24" xfId="0" applyFont="1" applyBorder="1"/>
    <xf numFmtId="0" fontId="19" fillId="0" borderId="26" xfId="0" applyFont="1" applyBorder="1" applyAlignment="1">
      <alignment horizontal="center" vertical="center"/>
    </xf>
    <xf numFmtId="49" fontId="19" fillId="0" borderId="4" xfId="0" applyNumberFormat="1" applyFont="1" applyBorder="1" applyAlignment="1">
      <alignment horizontal="justify" vertical="top" wrapText="1"/>
    </xf>
    <xf numFmtId="49" fontId="19" fillId="0" borderId="7" xfId="0" applyNumberFormat="1" applyFont="1" applyBorder="1" applyAlignment="1">
      <alignment horizontal="justify" vertical="top" wrapText="1"/>
    </xf>
    <xf numFmtId="49" fontId="19" fillId="2" borderId="11" xfId="0" applyNumberFormat="1" applyFont="1" applyFill="1" applyBorder="1" applyAlignment="1" applyProtection="1">
      <alignment horizontal="left"/>
      <protection locked="0"/>
    </xf>
    <xf numFmtId="49" fontId="19" fillId="2" borderId="5" xfId="0" applyNumberFormat="1" applyFont="1" applyFill="1" applyBorder="1" applyAlignment="1" applyProtection="1">
      <alignment horizontal="left"/>
      <protection locked="0"/>
    </xf>
    <xf numFmtId="0" fontId="19" fillId="0" borderId="4" xfId="0" applyNumberFormat="1" applyFont="1" applyBorder="1" applyAlignment="1">
      <alignment horizontal="justify" vertical="top" wrapText="1"/>
    </xf>
    <xf numFmtId="0" fontId="19" fillId="0" borderId="26" xfId="0" applyFont="1" applyBorder="1" applyAlignment="1">
      <alignment vertical="center"/>
    </xf>
    <xf numFmtId="0" fontId="19" fillId="0" borderId="45" xfId="0" applyFont="1" applyBorder="1" applyAlignment="1">
      <alignment vertical="top"/>
    </xf>
    <xf numFmtId="0" fontId="19" fillId="6" borderId="45" xfId="0" applyFont="1" applyFill="1" applyBorder="1" applyAlignment="1">
      <alignment vertical="top" wrapText="1"/>
    </xf>
    <xf numFmtId="0" fontId="19" fillId="7" borderId="45" xfId="0" applyFont="1" applyFill="1" applyBorder="1" applyAlignment="1">
      <alignment vertical="top" wrapText="1"/>
    </xf>
    <xf numFmtId="0" fontId="19" fillId="8" borderId="45" xfId="0" applyFont="1" applyFill="1" applyBorder="1" applyAlignment="1">
      <alignment vertical="top" wrapText="1"/>
    </xf>
    <xf numFmtId="0" fontId="19" fillId="0" borderId="35" xfId="0" applyFont="1" applyBorder="1" applyAlignment="1">
      <alignment horizontal="right" vertical="top"/>
    </xf>
    <xf numFmtId="0" fontId="19" fillId="0" borderId="35" xfId="0" applyFont="1" applyBorder="1" applyAlignment="1">
      <alignment vertical="top"/>
    </xf>
    <xf numFmtId="0" fontId="19" fillId="0" borderId="35" xfId="0" applyFont="1" applyBorder="1" applyAlignment="1">
      <alignment vertical="top" wrapText="1"/>
    </xf>
    <xf numFmtId="0" fontId="19" fillId="6" borderId="35" xfId="0" applyFont="1" applyFill="1" applyBorder="1" applyAlignment="1">
      <alignment vertical="top" wrapText="1"/>
    </xf>
    <xf numFmtId="0" fontId="19" fillId="7" borderId="35" xfId="0" applyFont="1" applyFill="1" applyBorder="1" applyAlignment="1">
      <alignment vertical="top" wrapText="1"/>
    </xf>
    <xf numFmtId="0" fontId="19" fillId="8" borderId="35" xfId="0" applyFont="1" applyFill="1" applyBorder="1" applyAlignment="1">
      <alignment vertical="top" wrapText="1"/>
    </xf>
    <xf numFmtId="0" fontId="19" fillId="0" borderId="0" xfId="0" applyFont="1" applyAlignment="1"/>
    <xf numFmtId="0" fontId="15" fillId="0" borderId="10" xfId="0" applyFont="1" applyBorder="1" applyAlignment="1">
      <alignment horizontal="justify" vertical="top"/>
    </xf>
    <xf numFmtId="0" fontId="19" fillId="0" borderId="54" xfId="0" applyFont="1" applyBorder="1" applyAlignment="1">
      <alignment horizontal="justify" vertical="top"/>
    </xf>
    <xf numFmtId="0" fontId="19" fillId="0" borderId="56" xfId="0" applyFont="1" applyBorder="1" applyAlignment="1">
      <alignment horizontal="justify" vertical="top"/>
    </xf>
    <xf numFmtId="0" fontId="15" fillId="0" borderId="42" xfId="0" applyFont="1" applyBorder="1" applyAlignment="1">
      <alignment horizontal="justify" vertical="top"/>
    </xf>
    <xf numFmtId="0" fontId="21" fillId="0" borderId="0" xfId="0" applyFont="1"/>
    <xf numFmtId="0" fontId="15" fillId="0" borderId="42" xfId="0" applyFont="1" applyBorder="1" applyAlignment="1">
      <alignment horizontal="justify" vertical="center"/>
    </xf>
    <xf numFmtId="0" fontId="19" fillId="0" borderId="41" xfId="0" applyFont="1" applyBorder="1" applyAlignment="1">
      <alignment horizontal="justify" vertical="center"/>
    </xf>
    <xf numFmtId="0" fontId="19" fillId="0" borderId="42" xfId="0" applyFont="1" applyBorder="1" applyAlignment="1">
      <alignment vertical="center"/>
    </xf>
    <xf numFmtId="0" fontId="15" fillId="0" borderId="34" xfId="0" applyFont="1" applyBorder="1" applyAlignment="1">
      <alignment horizontal="justify" vertical="center"/>
    </xf>
    <xf numFmtId="0" fontId="19" fillId="0" borderId="35" xfId="0" applyFont="1" applyBorder="1" applyAlignment="1">
      <alignment horizontal="justify" vertical="center"/>
    </xf>
    <xf numFmtId="0" fontId="19" fillId="0" borderId="34" xfId="0" applyFont="1" applyBorder="1" applyAlignment="1">
      <alignment vertical="center"/>
    </xf>
    <xf numFmtId="0" fontId="19" fillId="0" borderId="34" xfId="0" applyFont="1" applyBorder="1" applyAlignment="1">
      <alignment horizontal="justify" vertical="center"/>
    </xf>
    <xf numFmtId="164" fontId="15" fillId="5" borderId="38" xfId="0" applyNumberFormat="1" applyFont="1" applyFill="1" applyBorder="1" applyAlignment="1">
      <alignment horizontal="center" vertical="center"/>
    </xf>
    <xf numFmtId="164" fontId="15" fillId="4" borderId="38" xfId="0" applyNumberFormat="1" applyFont="1" applyFill="1" applyBorder="1" applyAlignment="1">
      <alignment horizontal="center" vertical="center"/>
    </xf>
    <xf numFmtId="0" fontId="19" fillId="0" borderId="38" xfId="0" applyFont="1" applyBorder="1" applyAlignment="1">
      <alignment vertical="center"/>
    </xf>
    <xf numFmtId="0" fontId="19" fillId="0" borderId="55" xfId="0" applyFont="1" applyBorder="1" applyAlignment="1">
      <alignment vertical="center"/>
    </xf>
    <xf numFmtId="0" fontId="19" fillId="0" borderId="56" xfId="0" applyFont="1" applyBorder="1" applyAlignment="1">
      <alignment horizontal="justify" vertical="center"/>
    </xf>
    <xf numFmtId="0" fontId="19" fillId="0" borderId="57" xfId="0" applyFont="1" applyBorder="1" applyAlignment="1">
      <alignment horizontal="justify" vertical="center"/>
    </xf>
    <xf numFmtId="164" fontId="15" fillId="5" borderId="57" xfId="0" applyNumberFormat="1" applyFont="1" applyFill="1" applyBorder="1" applyAlignment="1">
      <alignment horizontal="center" vertical="center"/>
    </xf>
    <xf numFmtId="164" fontId="15" fillId="4" borderId="57" xfId="0" applyNumberFormat="1" applyFont="1" applyFill="1" applyBorder="1" applyAlignment="1">
      <alignment horizontal="center" vertical="center"/>
    </xf>
    <xf numFmtId="0" fontId="19" fillId="0" borderId="57" xfId="0" applyFont="1" applyBorder="1" applyAlignment="1">
      <alignment vertical="center"/>
    </xf>
    <xf numFmtId="0" fontId="19" fillId="0" borderId="58" xfId="0" applyFont="1" applyBorder="1" applyAlignment="1">
      <alignment vertical="center"/>
    </xf>
    <xf numFmtId="0" fontId="19" fillId="0" borderId="56" xfId="0" applyFont="1" applyBorder="1" applyAlignment="1">
      <alignment vertical="center"/>
    </xf>
    <xf numFmtId="0" fontId="17" fillId="0" borderId="46" xfId="0" applyFont="1" applyBorder="1" applyAlignment="1"/>
    <xf numFmtId="0" fontId="25" fillId="0" borderId="0" xfId="3" applyFont="1" applyProtection="1">
      <protection locked="0"/>
    </xf>
    <xf numFmtId="0" fontId="24" fillId="0" borderId="0" xfId="0" applyFont="1"/>
    <xf numFmtId="0" fontId="26" fillId="0" borderId="0" xfId="0" applyFont="1"/>
    <xf numFmtId="0" fontId="0" fillId="0" borderId="60" xfId="0" applyBorder="1" applyAlignment="1">
      <alignment wrapText="1"/>
    </xf>
    <xf numFmtId="0" fontId="0" fillId="0" borderId="61" xfId="0" applyBorder="1" applyAlignment="1">
      <alignment wrapText="1"/>
    </xf>
    <xf numFmtId="0" fontId="0" fillId="0" borderId="62" xfId="0" applyBorder="1" applyAlignment="1">
      <alignment wrapText="1"/>
    </xf>
    <xf numFmtId="0" fontId="0" fillId="0" borderId="64" xfId="0" applyBorder="1" applyAlignment="1">
      <alignment vertical="top" wrapText="1"/>
    </xf>
    <xf numFmtId="14" fontId="21" fillId="0" borderId="65" xfId="0" applyNumberFormat="1" applyFont="1" applyBorder="1" applyAlignment="1">
      <alignment vertical="top" wrapText="1"/>
    </xf>
    <xf numFmtId="0" fontId="21" fillId="0" borderId="65" xfId="0" applyFont="1" applyBorder="1" applyAlignment="1">
      <alignment vertical="top" wrapText="1"/>
    </xf>
    <xf numFmtId="0" fontId="0" fillId="0" borderId="65" xfId="0" applyBorder="1" applyAlignment="1">
      <alignment vertical="top" wrapText="1"/>
    </xf>
    <xf numFmtId="14" fontId="21" fillId="0" borderId="66" xfId="0" applyNumberFormat="1" applyFont="1" applyBorder="1" applyAlignment="1">
      <alignment vertical="top" wrapText="1"/>
    </xf>
    <xf numFmtId="0" fontId="0" fillId="0" borderId="67" xfId="0" applyBorder="1" applyAlignment="1">
      <alignment vertical="top" wrapText="1"/>
    </xf>
    <xf numFmtId="14" fontId="21" fillId="0" borderId="68" xfId="0" applyNumberFormat="1" applyFont="1" applyBorder="1" applyAlignment="1">
      <alignment vertical="top" wrapText="1"/>
    </xf>
    <xf numFmtId="0" fontId="21" fillId="0" borderId="68" xfId="0" applyFont="1" applyBorder="1" applyAlignment="1">
      <alignment vertical="top" wrapText="1"/>
    </xf>
    <xf numFmtId="0" fontId="0" fillId="0" borderId="68" xfId="0" applyBorder="1" applyAlignment="1">
      <alignment vertical="top" wrapText="1"/>
    </xf>
    <xf numFmtId="14" fontId="21" fillId="0" borderId="69" xfId="0" applyNumberFormat="1" applyFont="1" applyBorder="1" applyAlignment="1">
      <alignment vertical="top" wrapText="1"/>
    </xf>
    <xf numFmtId="0" fontId="21" fillId="0" borderId="70" xfId="0" applyFont="1" applyFill="1" applyBorder="1" applyAlignment="1">
      <alignment vertical="top" wrapText="1"/>
    </xf>
    <xf numFmtId="0" fontId="24" fillId="0" borderId="68" xfId="0" applyFont="1" applyBorder="1" applyAlignment="1">
      <alignment vertical="top" wrapText="1"/>
    </xf>
    <xf numFmtId="0" fontId="27" fillId="0" borderId="68" xfId="0" applyFont="1" applyBorder="1" applyAlignment="1">
      <alignment vertical="top" wrapText="1"/>
    </xf>
    <xf numFmtId="0" fontId="0" fillId="0" borderId="63" xfId="0" applyFont="1" applyFill="1" applyBorder="1" applyAlignment="1">
      <alignment vertical="top" wrapText="1"/>
    </xf>
    <xf numFmtId="0" fontId="21" fillId="0" borderId="69" xfId="0" applyFont="1" applyBorder="1" applyAlignment="1">
      <alignment vertical="top" wrapText="1"/>
    </xf>
    <xf numFmtId="0" fontId="1" fillId="0" borderId="0" xfId="0" applyFont="1"/>
    <xf numFmtId="0" fontId="1" fillId="0" borderId="63" xfId="0" applyFont="1" applyFill="1" applyBorder="1"/>
    <xf numFmtId="14" fontId="1" fillId="2" borderId="0" xfId="0" applyNumberFormat="1" applyFont="1" applyFill="1"/>
    <xf numFmtId="0" fontId="19" fillId="0" borderId="0" xfId="0" applyFont="1" applyProtection="1"/>
    <xf numFmtId="0" fontId="19" fillId="0" borderId="0" xfId="0" applyFont="1" applyBorder="1" applyAlignment="1" applyProtection="1">
      <alignment vertical="top" wrapText="1"/>
    </xf>
    <xf numFmtId="0" fontId="16" fillId="0" borderId="0" xfId="0" applyFont="1" applyBorder="1" applyAlignment="1" applyProtection="1">
      <alignment vertical="top"/>
    </xf>
    <xf numFmtId="0" fontId="19" fillId="0" borderId="14" xfId="0" applyFont="1" applyFill="1" applyBorder="1"/>
    <xf numFmtId="166" fontId="16" fillId="0" borderId="14" xfId="0" applyNumberFormat="1" applyFont="1" applyBorder="1"/>
    <xf numFmtId="0" fontId="19" fillId="0" borderId="33" xfId="0" applyFont="1" applyBorder="1"/>
    <xf numFmtId="0" fontId="19" fillId="0" borderId="16" xfId="0" applyFont="1" applyFill="1" applyBorder="1"/>
    <xf numFmtId="166" fontId="16" fillId="0" borderId="16" xfId="0" applyNumberFormat="1" applyFont="1" applyBorder="1"/>
    <xf numFmtId="0" fontId="19" fillId="0" borderId="31" xfId="0" applyFont="1" applyBorder="1"/>
    <xf numFmtId="0" fontId="19" fillId="0" borderId="18" xfId="0" applyFont="1" applyFill="1" applyBorder="1"/>
    <xf numFmtId="0" fontId="16" fillId="0" borderId="18" xfId="0" applyFont="1" applyBorder="1" applyAlignment="1">
      <alignment horizontal="center"/>
    </xf>
    <xf numFmtId="0" fontId="19" fillId="0" borderId="71" xfId="0" applyFont="1" applyBorder="1"/>
    <xf numFmtId="0" fontId="19" fillId="0" borderId="41" xfId="0" applyFont="1" applyBorder="1" applyAlignment="1">
      <alignment horizontal="right" vertical="center"/>
    </xf>
    <xf numFmtId="0" fontId="19" fillId="0" borderId="39" xfId="0" applyFont="1" applyBorder="1" applyAlignment="1">
      <alignment vertical="center"/>
    </xf>
    <xf numFmtId="0" fontId="19" fillId="0" borderId="48" xfId="0" applyFont="1" applyBorder="1" applyAlignment="1">
      <alignment vertical="center"/>
    </xf>
    <xf numFmtId="0" fontId="19" fillId="0" borderId="40" xfId="0" applyFont="1" applyBorder="1" applyAlignment="1">
      <alignment vertical="center"/>
    </xf>
    <xf numFmtId="0" fontId="19" fillId="0" borderId="43" xfId="0" applyFont="1" applyBorder="1" applyAlignment="1">
      <alignment horizontal="right" vertical="center"/>
    </xf>
    <xf numFmtId="0" fontId="19" fillId="0" borderId="0" xfId="0" applyFont="1" applyAlignment="1">
      <alignment vertical="center"/>
    </xf>
    <xf numFmtId="0" fontId="19" fillId="0" borderId="35" xfId="0" applyFont="1" applyBorder="1" applyAlignment="1">
      <alignment vertical="center"/>
    </xf>
    <xf numFmtId="0" fontId="19" fillId="0" borderId="35" xfId="0" applyFont="1" applyBorder="1" applyAlignment="1">
      <alignment horizontal="right" vertical="center"/>
    </xf>
    <xf numFmtId="0" fontId="19" fillId="0" borderId="29" xfId="0" applyFont="1" applyBorder="1" applyAlignment="1">
      <alignment vertical="center"/>
    </xf>
    <xf numFmtId="0" fontId="19" fillId="0" borderId="0" xfId="0" applyFont="1" applyBorder="1" applyAlignment="1">
      <alignment vertical="center"/>
    </xf>
    <xf numFmtId="0" fontId="19" fillId="0" borderId="36" xfId="0" applyFont="1" applyBorder="1" applyAlignment="1">
      <alignment vertical="center"/>
    </xf>
    <xf numFmtId="0" fontId="19" fillId="0" borderId="37" xfId="0" applyFont="1" applyBorder="1" applyAlignment="1">
      <alignment horizontal="right" vertical="center"/>
    </xf>
    <xf numFmtId="0" fontId="19" fillId="0" borderId="10" xfId="0" applyFont="1" applyBorder="1" applyAlignment="1">
      <alignment vertical="center"/>
    </xf>
    <xf numFmtId="0" fontId="19" fillId="0" borderId="11" xfId="0" applyFont="1" applyBorder="1" applyAlignment="1">
      <alignment vertical="center"/>
    </xf>
    <xf numFmtId="0" fontId="19" fillId="0" borderId="11" xfId="0" applyFont="1" applyBorder="1" applyAlignment="1">
      <alignment horizontal="right" vertical="center"/>
    </xf>
    <xf numFmtId="0" fontId="29" fillId="0" borderId="0" xfId="0" applyFont="1"/>
    <xf numFmtId="0" fontId="17" fillId="0" borderId="0" xfId="0" applyFont="1"/>
    <xf numFmtId="0" fontId="30" fillId="0" borderId="0" xfId="0" applyFont="1"/>
    <xf numFmtId="0" fontId="31" fillId="0" borderId="0" xfId="0" applyFont="1"/>
    <xf numFmtId="167" fontId="16" fillId="0" borderId="16" xfId="0" applyNumberFormat="1" applyFont="1" applyBorder="1" applyAlignment="1">
      <alignment horizontal="right"/>
    </xf>
    <xf numFmtId="0" fontId="19" fillId="0" borderId="20" xfId="0" applyFont="1" applyBorder="1"/>
    <xf numFmtId="0" fontId="19" fillId="0" borderId="23" xfId="0" applyFont="1" applyBorder="1"/>
    <xf numFmtId="0" fontId="19" fillId="0" borderId="29" xfId="0" applyFont="1" applyBorder="1"/>
    <xf numFmtId="0" fontId="19" fillId="0" borderId="36" xfId="0" applyFont="1" applyBorder="1"/>
    <xf numFmtId="0" fontId="19" fillId="0" borderId="26" xfId="0" applyFont="1" applyBorder="1"/>
    <xf numFmtId="0" fontId="19" fillId="0" borderId="72" xfId="0" applyFont="1" applyBorder="1"/>
    <xf numFmtId="0" fontId="19" fillId="0" borderId="49" xfId="0" applyFont="1" applyBorder="1"/>
    <xf numFmtId="0" fontId="19" fillId="0" borderId="73" xfId="0" applyFont="1" applyBorder="1"/>
    <xf numFmtId="0" fontId="19" fillId="0" borderId="74" xfId="0" applyFont="1" applyBorder="1"/>
    <xf numFmtId="0" fontId="19" fillId="0" borderId="75" xfId="0" applyFont="1" applyBorder="1"/>
    <xf numFmtId="0" fontId="19" fillId="0" borderId="76" xfId="0" applyFont="1" applyBorder="1"/>
    <xf numFmtId="0" fontId="19" fillId="0" borderId="52" xfId="0" applyFont="1" applyBorder="1"/>
    <xf numFmtId="0" fontId="16" fillId="0" borderId="19" xfId="0" applyFont="1" applyBorder="1"/>
    <xf numFmtId="0" fontId="16" fillId="0" borderId="22" xfId="0" applyFont="1" applyBorder="1"/>
    <xf numFmtId="0" fontId="19" fillId="0" borderId="0" xfId="0" applyFont="1" applyAlignment="1">
      <alignment vertical="top" wrapText="1"/>
    </xf>
    <xf numFmtId="0" fontId="34" fillId="0" borderId="0" xfId="0" applyFont="1"/>
    <xf numFmtId="0" fontId="19" fillId="0" borderId="0" xfId="0" applyFont="1" applyAlignment="1">
      <alignment horizontal="center" vertical="center" textRotation="90"/>
    </xf>
    <xf numFmtId="0" fontId="30" fillId="0" borderId="0" xfId="0" applyFont="1" applyFill="1" applyBorder="1" applyAlignment="1">
      <alignment vertical="center" textRotation="90"/>
    </xf>
    <xf numFmtId="0" fontId="35" fillId="0" borderId="0" xfId="0" applyFont="1" applyFill="1" applyAlignment="1">
      <alignment vertical="center" textRotation="90"/>
    </xf>
    <xf numFmtId="0" fontId="19" fillId="0" borderId="0" xfId="0" applyFont="1" applyFill="1"/>
    <xf numFmtId="0" fontId="19" fillId="0" borderId="79" xfId="0" applyFont="1" applyBorder="1"/>
    <xf numFmtId="0" fontId="19" fillId="0" borderId="40" xfId="0" applyFont="1" applyBorder="1"/>
    <xf numFmtId="49" fontId="19" fillId="2" borderId="1" xfId="0" applyNumberFormat="1" applyFont="1" applyFill="1" applyBorder="1" applyProtection="1">
      <protection locked="0"/>
    </xf>
    <xf numFmtId="49" fontId="19" fillId="2" borderId="4" xfId="0" applyNumberFormat="1" applyFont="1" applyFill="1" applyBorder="1" applyProtection="1">
      <protection locked="0"/>
    </xf>
    <xf numFmtId="49" fontId="19" fillId="2" borderId="7" xfId="0" applyNumberFormat="1" applyFont="1" applyFill="1" applyBorder="1" applyProtection="1">
      <protection locked="0"/>
    </xf>
    <xf numFmtId="0" fontId="19" fillId="0" borderId="44" xfId="0" applyFont="1" applyBorder="1"/>
    <xf numFmtId="0" fontId="19" fillId="0" borderId="44" xfId="0" applyFont="1" applyBorder="1" applyAlignment="1">
      <alignment vertical="top" wrapText="1"/>
    </xf>
    <xf numFmtId="0" fontId="19" fillId="0" borderId="11" xfId="0" applyFont="1" applyBorder="1"/>
    <xf numFmtId="0" fontId="19" fillId="0" borderId="28" xfId="0" applyFont="1" applyBorder="1" applyAlignment="1">
      <alignment horizontal="center" vertical="center"/>
    </xf>
    <xf numFmtId="0" fontId="19" fillId="0" borderId="28" xfId="0" applyFont="1" applyBorder="1" applyAlignment="1">
      <alignment vertical="center"/>
    </xf>
    <xf numFmtId="49" fontId="19" fillId="2" borderId="10" xfId="0" applyNumberFormat="1" applyFont="1" applyFill="1" applyBorder="1" applyProtection="1">
      <protection locked="0"/>
    </xf>
    <xf numFmtId="0" fontId="19" fillId="2" borderId="45" xfId="0" applyFont="1" applyFill="1" applyBorder="1" applyAlignment="1">
      <alignment horizontal="right" vertical="top"/>
    </xf>
    <xf numFmtId="0" fontId="19" fillId="2" borderId="35" xfId="0" applyFont="1" applyFill="1" applyBorder="1" applyAlignment="1">
      <alignment horizontal="right" vertical="top"/>
    </xf>
    <xf numFmtId="0" fontId="19" fillId="2" borderId="47" xfId="0" applyFont="1" applyFill="1" applyBorder="1" applyAlignment="1">
      <alignment horizontal="right" vertical="top"/>
    </xf>
    <xf numFmtId="165" fontId="19" fillId="2" borderId="2" xfId="0" applyNumberFormat="1" applyFont="1" applyFill="1" applyBorder="1" applyProtection="1">
      <protection locked="0"/>
    </xf>
    <xf numFmtId="165" fontId="19" fillId="2" borderId="5" xfId="0" applyNumberFormat="1" applyFont="1" applyFill="1" applyBorder="1" applyProtection="1">
      <protection locked="0"/>
    </xf>
    <xf numFmtId="165" fontId="19" fillId="2" borderId="8" xfId="0" applyNumberFormat="1" applyFont="1" applyFill="1" applyBorder="1" applyProtection="1">
      <protection locked="0"/>
    </xf>
    <xf numFmtId="0" fontId="36" fillId="0" borderId="41" xfId="0" applyFont="1" applyBorder="1" applyAlignment="1">
      <alignment vertical="center"/>
    </xf>
    <xf numFmtId="0" fontId="36" fillId="0" borderId="35" xfId="0" applyFont="1" applyBorder="1" applyAlignment="1">
      <alignment vertical="center"/>
    </xf>
    <xf numFmtId="0" fontId="36" fillId="0" borderId="11" xfId="0" applyFont="1" applyBorder="1" applyAlignment="1">
      <alignment vertical="center"/>
    </xf>
    <xf numFmtId="49" fontId="19" fillId="2" borderId="8" xfId="0" applyNumberFormat="1" applyFont="1" applyFill="1" applyBorder="1" applyAlignment="1" applyProtection="1">
      <alignment horizontal="left"/>
      <protection locked="0"/>
    </xf>
    <xf numFmtId="0" fontId="19" fillId="0" borderId="0" xfId="0" applyFont="1" applyAlignment="1">
      <alignment vertical="top" wrapText="1"/>
    </xf>
    <xf numFmtId="0" fontId="19" fillId="10" borderId="0" xfId="0" applyFont="1" applyFill="1"/>
    <xf numFmtId="0" fontId="35" fillId="9" borderId="0" xfId="0" applyFont="1" applyFill="1" applyAlignment="1">
      <alignment horizontal="center" vertical="center" textRotation="90"/>
    </xf>
    <xf numFmtId="0" fontId="16" fillId="0" borderId="19" xfId="0" applyFont="1" applyBorder="1" applyAlignment="1">
      <alignment horizontal="center"/>
    </xf>
    <xf numFmtId="0" fontId="16" fillId="0" borderId="16" xfId="0" applyFont="1" applyBorder="1" applyAlignment="1">
      <alignment horizontal="center"/>
    </xf>
    <xf numFmtId="0" fontId="16" fillId="0" borderId="20" xfId="0" applyFont="1" applyBorder="1" applyAlignment="1">
      <alignment horizontal="center"/>
    </xf>
    <xf numFmtId="0" fontId="19" fillId="0" borderId="0" xfId="0" applyFont="1" applyAlignment="1">
      <alignment vertical="top" wrapText="1"/>
    </xf>
    <xf numFmtId="0" fontId="19" fillId="9" borderId="0" xfId="0" applyFont="1" applyFill="1" applyAlignment="1">
      <alignment horizontal="center" vertical="center" textRotation="90"/>
    </xf>
    <xf numFmtId="0" fontId="32" fillId="0" borderId="46" xfId="0" applyFont="1" applyBorder="1" applyAlignment="1">
      <alignment horizontal="center"/>
    </xf>
    <xf numFmtId="0" fontId="19" fillId="0" borderId="46" xfId="0" applyFont="1" applyBorder="1" applyAlignment="1">
      <alignment horizontal="center"/>
    </xf>
    <xf numFmtId="0" fontId="32" fillId="0" borderId="44" xfId="0" applyFont="1" applyBorder="1" applyAlignment="1">
      <alignment horizontal="center"/>
    </xf>
    <xf numFmtId="0" fontId="19" fillId="0" borderId="44" xfId="0" applyFont="1" applyBorder="1" applyAlignment="1">
      <alignment horizontal="center"/>
    </xf>
    <xf numFmtId="0" fontId="32" fillId="0" borderId="32" xfId="0" applyFont="1" applyBorder="1" applyAlignment="1">
      <alignment horizontal="center"/>
    </xf>
    <xf numFmtId="0" fontId="19" fillId="0" borderId="32" xfId="0" applyFont="1" applyBorder="1" applyAlignment="1">
      <alignment horizontal="center"/>
    </xf>
    <xf numFmtId="0" fontId="32" fillId="0" borderId="5" xfId="0" applyFont="1" applyBorder="1" applyAlignment="1">
      <alignment horizontal="center"/>
    </xf>
    <xf numFmtId="0" fontId="19" fillId="0" borderId="5" xfId="0" applyFont="1" applyBorder="1" applyAlignment="1">
      <alignment horizontal="center"/>
    </xf>
    <xf numFmtId="0" fontId="16" fillId="0" borderId="22" xfId="0" applyFont="1" applyBorder="1" applyAlignment="1">
      <alignment horizontal="center" vertical="top" wrapText="1"/>
    </xf>
    <xf numFmtId="0" fontId="16" fillId="0" borderId="23" xfId="0" applyFont="1" applyBorder="1" applyAlignment="1">
      <alignment horizontal="center" vertical="top" wrapText="1"/>
    </xf>
    <xf numFmtId="0" fontId="16" fillId="0" borderId="19" xfId="0" applyFont="1" applyBorder="1" applyAlignment="1">
      <alignment vertical="top" wrapText="1"/>
    </xf>
    <xf numFmtId="0" fontId="16" fillId="0" borderId="16" xfId="0" applyFont="1" applyBorder="1" applyAlignment="1">
      <alignment vertical="top" wrapText="1"/>
    </xf>
    <xf numFmtId="0" fontId="16" fillId="0" borderId="20" xfId="0" applyFont="1" applyBorder="1" applyAlignment="1">
      <alignment vertical="top" wrapText="1"/>
    </xf>
    <xf numFmtId="0" fontId="19" fillId="0" borderId="27" xfId="0" applyFont="1" applyBorder="1" applyAlignment="1">
      <alignment horizontal="center"/>
    </xf>
    <xf numFmtId="0" fontId="19" fillId="0" borderId="28" xfId="0" applyFont="1" applyBorder="1" applyAlignment="1">
      <alignment horizontal="center"/>
    </xf>
    <xf numFmtId="0" fontId="18" fillId="0" borderId="0" xfId="0" applyFont="1" applyAlignment="1">
      <alignment horizontal="left"/>
    </xf>
    <xf numFmtId="0" fontId="19" fillId="0" borderId="43" xfId="0" applyFont="1" applyBorder="1" applyAlignment="1">
      <alignment horizontal="right" vertical="center" wrapText="1"/>
    </xf>
    <xf numFmtId="0" fontId="19" fillId="0" borderId="37" xfId="0" applyFont="1" applyBorder="1" applyAlignment="1">
      <alignment horizontal="right" vertical="center" wrapText="1"/>
    </xf>
    <xf numFmtId="0" fontId="19" fillId="0" borderId="12" xfId="0" applyFont="1" applyBorder="1" applyAlignment="1">
      <alignment horizontal="right" vertical="center" wrapText="1"/>
    </xf>
    <xf numFmtId="0" fontId="28" fillId="0" borderId="24" xfId="1" applyFont="1" applyBorder="1" applyAlignment="1">
      <alignment vertical="center"/>
    </xf>
    <xf numFmtId="0" fontId="28" fillId="0" borderId="25" xfId="1" applyFont="1" applyBorder="1" applyAlignment="1">
      <alignment vertical="center"/>
    </xf>
    <xf numFmtId="0" fontId="28" fillId="0" borderId="26" xfId="1" applyFont="1" applyBorder="1" applyAlignment="1">
      <alignment vertical="center"/>
    </xf>
    <xf numFmtId="0" fontId="19" fillId="6" borderId="22" xfId="0" applyFont="1" applyFill="1" applyBorder="1" applyAlignment="1" applyProtection="1">
      <alignment vertical="top" wrapText="1"/>
      <protection locked="0"/>
    </xf>
    <xf numFmtId="0" fontId="19" fillId="6" borderId="21" xfId="0" applyFont="1" applyFill="1" applyBorder="1" applyAlignment="1" applyProtection="1">
      <alignment vertical="top" wrapText="1"/>
      <protection locked="0"/>
    </xf>
    <xf numFmtId="0" fontId="19" fillId="6" borderId="23" xfId="0" applyFont="1" applyFill="1" applyBorder="1" applyAlignment="1" applyProtection="1">
      <alignment vertical="top" wrapText="1"/>
      <protection locked="0"/>
    </xf>
    <xf numFmtId="0" fontId="19" fillId="6" borderId="29" xfId="0" applyFont="1" applyFill="1" applyBorder="1" applyAlignment="1" applyProtection="1">
      <alignment vertical="top" wrapText="1"/>
      <protection locked="0"/>
    </xf>
    <xf numFmtId="0" fontId="19" fillId="6" borderId="0" xfId="0" applyFont="1" applyFill="1" applyBorder="1" applyAlignment="1" applyProtection="1">
      <alignment vertical="top" wrapText="1"/>
      <protection locked="0"/>
    </xf>
    <xf numFmtId="0" fontId="19" fillId="6" borderId="36" xfId="0" applyFont="1" applyFill="1" applyBorder="1" applyAlignment="1" applyProtection="1">
      <alignment vertical="top" wrapText="1"/>
      <protection locked="0"/>
    </xf>
    <xf numFmtId="0" fontId="19" fillId="6" borderId="24" xfId="0" applyFont="1" applyFill="1" applyBorder="1" applyAlignment="1" applyProtection="1">
      <alignment vertical="top" wrapText="1"/>
      <protection locked="0"/>
    </xf>
    <xf numFmtId="0" fontId="19" fillId="6" borderId="25" xfId="0" applyFont="1" applyFill="1" applyBorder="1" applyAlignment="1" applyProtection="1">
      <alignment vertical="top" wrapText="1"/>
      <protection locked="0"/>
    </xf>
    <xf numFmtId="0" fontId="19" fillId="6" borderId="26" xfId="0" applyFont="1" applyFill="1" applyBorder="1" applyAlignment="1" applyProtection="1">
      <alignment vertical="top" wrapText="1"/>
      <protection locked="0"/>
    </xf>
    <xf numFmtId="0" fontId="19" fillId="2" borderId="5" xfId="0" applyFont="1" applyFill="1" applyBorder="1" applyAlignment="1" applyProtection="1">
      <protection locked="0"/>
    </xf>
    <xf numFmtId="0" fontId="19" fillId="2" borderId="5" xfId="0" applyFont="1" applyFill="1" applyBorder="1" applyAlignment="1" applyProtection="1">
      <alignment horizontal="left"/>
      <protection locked="0"/>
    </xf>
    <xf numFmtId="14" fontId="19" fillId="2" borderId="5" xfId="0" applyNumberFormat="1" applyFont="1" applyFill="1" applyBorder="1" applyAlignment="1" applyProtection="1">
      <alignment horizontal="left" vertical="top"/>
      <protection locked="0"/>
    </xf>
    <xf numFmtId="14" fontId="23" fillId="2" borderId="5" xfId="0" applyNumberFormat="1" applyFont="1" applyFill="1" applyBorder="1" applyAlignment="1" applyProtection="1">
      <alignment horizontal="left" vertical="top"/>
      <protection locked="0"/>
    </xf>
    <xf numFmtId="0" fontId="19" fillId="0" borderId="39" xfId="0" applyFont="1" applyBorder="1" applyAlignment="1">
      <alignment vertical="center"/>
    </xf>
    <xf numFmtId="0" fontId="19" fillId="0" borderId="40" xfId="0" applyFont="1" applyBorder="1" applyAlignment="1">
      <alignment vertical="center"/>
    </xf>
    <xf numFmtId="0" fontId="19" fillId="0" borderId="77" xfId="0" applyFont="1" applyBorder="1" applyAlignment="1">
      <alignment vertical="center"/>
    </xf>
    <xf numFmtId="0" fontId="19" fillId="0" borderId="78" xfId="0" applyFont="1" applyBorder="1" applyAlignment="1">
      <alignment vertical="center"/>
    </xf>
    <xf numFmtId="0" fontId="19" fillId="0" borderId="36" xfId="0" applyFont="1" applyBorder="1" applyAlignment="1">
      <alignment vertical="center"/>
    </xf>
    <xf numFmtId="0" fontId="19" fillId="0" borderId="0" xfId="0" applyFont="1" applyFill="1" applyBorder="1" applyAlignment="1" applyProtection="1">
      <alignment horizontal="left" vertical="top" indent="3"/>
      <protection locked="0"/>
    </xf>
    <xf numFmtId="0" fontId="19" fillId="6" borderId="25" xfId="0" applyFont="1" applyFill="1" applyBorder="1" applyAlignment="1" applyProtection="1">
      <alignment horizontal="left" vertical="top" indent="3"/>
      <protection locked="0"/>
    </xf>
    <xf numFmtId="0" fontId="19" fillId="6" borderId="16" xfId="0" applyFont="1" applyFill="1" applyBorder="1" applyAlignment="1" applyProtection="1">
      <alignment horizontal="left" vertical="top" indent="3"/>
      <protection locked="0"/>
    </xf>
    <xf numFmtId="164" fontId="15" fillId="0" borderId="41" xfId="0" applyNumberFormat="1" applyFont="1" applyBorder="1" applyAlignment="1">
      <alignment horizontal="center" vertical="center"/>
    </xf>
    <xf numFmtId="164" fontId="19" fillId="0" borderId="41" xfId="0" applyNumberFormat="1" applyFont="1" applyBorder="1" applyAlignment="1">
      <alignment horizontal="center" vertical="center"/>
    </xf>
    <xf numFmtId="0" fontId="19" fillId="0" borderId="39" xfId="0" applyFont="1" applyBorder="1" applyAlignment="1">
      <alignment horizontal="center" vertical="center"/>
    </xf>
    <xf numFmtId="0" fontId="19" fillId="0" borderId="48" xfId="0" applyFont="1" applyBorder="1" applyAlignment="1">
      <alignment horizontal="center" vertical="center"/>
    </xf>
    <xf numFmtId="0" fontId="19" fillId="0" borderId="59" xfId="0" applyFont="1" applyBorder="1" applyAlignment="1">
      <alignment horizontal="center" vertical="center"/>
    </xf>
    <xf numFmtId="164" fontId="15" fillId="0" borderId="24" xfId="0" applyNumberFormat="1" applyFont="1" applyBorder="1" applyAlignment="1">
      <alignment horizontal="center" vertical="center"/>
    </xf>
    <xf numFmtId="164" fontId="15" fillId="0" borderId="26" xfId="0" applyNumberFormat="1" applyFont="1" applyBorder="1" applyAlignment="1">
      <alignment horizontal="center" vertical="center"/>
    </xf>
    <xf numFmtId="0" fontId="19" fillId="0" borderId="24" xfId="0" applyFont="1" applyBorder="1" applyAlignment="1">
      <alignment horizontal="center" vertical="center"/>
    </xf>
    <xf numFmtId="0" fontId="19" fillId="0" borderId="25" xfId="0" applyFont="1" applyBorder="1" applyAlignment="1">
      <alignment horizontal="center" vertical="center"/>
    </xf>
    <xf numFmtId="0" fontId="19" fillId="0" borderId="53" xfId="0" applyFont="1" applyBorder="1" applyAlignment="1">
      <alignment horizontal="center" vertical="center"/>
    </xf>
    <xf numFmtId="0" fontId="28" fillId="0" borderId="0" xfId="1" applyAlignment="1">
      <alignment horizontal="right"/>
    </xf>
    <xf numFmtId="164" fontId="4" fillId="0" borderId="2" xfId="0" applyNumberFormat="1" applyFont="1" applyBorder="1" applyAlignment="1">
      <alignment horizontal="center" vertical="top" wrapText="1"/>
    </xf>
    <xf numFmtId="0" fontId="0" fillId="0" borderId="2" xfId="0" applyBorder="1" applyAlignment="1">
      <alignment horizontal="center"/>
    </xf>
    <xf numFmtId="0" fontId="0" fillId="0" borderId="3" xfId="0" applyBorder="1" applyAlignment="1">
      <alignment horizontal="center"/>
    </xf>
    <xf numFmtId="0" fontId="0" fillId="2" borderId="19" xfId="0" applyFill="1" applyBorder="1" applyAlignment="1" applyProtection="1">
      <alignment horizontal="left"/>
      <protection locked="0"/>
    </xf>
    <xf numFmtId="0" fontId="0" fillId="2" borderId="16" xfId="0" applyFill="1" applyBorder="1" applyAlignment="1" applyProtection="1">
      <alignment horizontal="left"/>
      <protection locked="0"/>
    </xf>
    <xf numFmtId="0" fontId="0" fillId="2" borderId="20" xfId="0" applyFill="1" applyBorder="1" applyAlignment="1" applyProtection="1">
      <alignment horizontal="left"/>
      <protection locked="0"/>
    </xf>
    <xf numFmtId="14" fontId="0" fillId="2" borderId="22" xfId="0" applyNumberFormat="1" applyFill="1" applyBorder="1" applyAlignment="1" applyProtection="1">
      <alignment horizontal="left" vertical="top"/>
      <protection locked="0"/>
    </xf>
    <xf numFmtId="14" fontId="0" fillId="2" borderId="21" xfId="0" applyNumberFormat="1" applyFill="1" applyBorder="1" applyAlignment="1" applyProtection="1">
      <alignment horizontal="left" vertical="top"/>
      <protection locked="0"/>
    </xf>
    <xf numFmtId="14" fontId="0" fillId="2" borderId="23" xfId="0" applyNumberFormat="1" applyFill="1" applyBorder="1" applyAlignment="1" applyProtection="1">
      <alignment horizontal="left" vertical="top"/>
      <protection locked="0"/>
    </xf>
    <xf numFmtId="0" fontId="0" fillId="0" borderId="19" xfId="0" applyBorder="1" applyAlignment="1">
      <alignment horizontal="center"/>
    </xf>
    <xf numFmtId="0" fontId="0" fillId="0" borderId="16" xfId="0" applyBorder="1" applyAlignment="1">
      <alignment horizontal="center"/>
    </xf>
    <xf numFmtId="0" fontId="0" fillId="0" borderId="20"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3" fillId="0" borderId="0" xfId="0" applyFont="1" applyAlignment="1">
      <alignment horizontal="left" vertical="center" wrapText="1"/>
    </xf>
    <xf numFmtId="0" fontId="9" fillId="0" borderId="0" xfId="0" applyFont="1" applyAlignment="1">
      <alignment horizontal="center"/>
    </xf>
    <xf numFmtId="0" fontId="0" fillId="2" borderId="19" xfId="0" applyFill="1" applyBorder="1" applyAlignment="1" applyProtection="1">
      <protection locked="0"/>
    </xf>
    <xf numFmtId="0" fontId="0" fillId="2" borderId="16" xfId="0" applyFill="1" applyBorder="1" applyAlignment="1" applyProtection="1">
      <protection locked="0"/>
    </xf>
    <xf numFmtId="0" fontId="0" fillId="2" borderId="20" xfId="0" applyFill="1" applyBorder="1" applyAlignment="1" applyProtection="1">
      <protection locked="0"/>
    </xf>
  </cellXfs>
  <cellStyles count="5">
    <cellStyle name="Komma" xfId="2" builtinId="3"/>
    <cellStyle name="Komma 2" xfId="4" xr:uid="{00000000-0005-0000-0000-000002000000}"/>
    <cellStyle name="Link" xfId="1" builtinId="8" customBuiltin="1"/>
    <cellStyle name="Standard" xfId="0" builtinId="0"/>
    <cellStyle name="Standard_Bericht" xfId="3" xr:uid="{00000000-0005-0000-0000-000004000000}"/>
  </cellStyles>
  <dxfs count="20">
    <dxf>
      <fill>
        <patternFill patternType="solid">
          <fgColor theme="0"/>
          <bgColor rgb="FFFF7171"/>
        </patternFill>
      </fill>
    </dxf>
    <dxf>
      <font>
        <strike val="0"/>
      </font>
      <fill>
        <patternFill>
          <bgColor rgb="FF00B050"/>
        </patternFill>
      </fill>
    </dxf>
    <dxf>
      <fill>
        <patternFill>
          <bgColor rgb="FFFFFF00"/>
        </patternFill>
      </fill>
    </dxf>
    <dxf>
      <fill>
        <patternFill>
          <bgColor rgb="FFFFFF00"/>
        </patternFill>
      </fill>
    </dxf>
    <dxf>
      <fill>
        <patternFill patternType="solid">
          <fgColor theme="0"/>
          <bgColor rgb="FFFF7171"/>
        </patternFill>
      </fill>
    </dxf>
    <dxf>
      <font>
        <strike val="0"/>
      </font>
      <fill>
        <patternFill>
          <bgColor rgb="FF00B050"/>
        </patternFill>
      </fill>
    </dxf>
    <dxf>
      <fill>
        <patternFill>
          <bgColor rgb="FFFFFF00"/>
        </patternFill>
      </fill>
    </dxf>
    <dxf>
      <fill>
        <patternFill>
          <bgColor rgb="FFFFFF00"/>
        </patternFill>
      </fill>
    </dxf>
    <dxf>
      <fill>
        <patternFill patternType="solid">
          <fgColor theme="0"/>
          <bgColor rgb="FFFF7171"/>
        </patternFill>
      </fill>
    </dxf>
    <dxf>
      <font>
        <strike val="0"/>
      </font>
      <fill>
        <patternFill>
          <bgColor rgb="FF00B050"/>
        </patternFill>
      </fill>
    </dxf>
    <dxf>
      <fill>
        <patternFill>
          <bgColor rgb="FFFFFF00"/>
        </patternFill>
      </fill>
    </dxf>
    <dxf>
      <fill>
        <patternFill>
          <bgColor rgb="FFFFFF00"/>
        </patternFill>
      </fill>
    </dxf>
    <dxf>
      <font>
        <color theme="0"/>
      </font>
      <border>
        <left/>
        <right/>
        <top/>
        <bottom/>
        <vertical/>
        <horizontal/>
      </border>
    </dxf>
    <dxf>
      <font>
        <color rgb="FF00B050"/>
      </font>
      <fill>
        <patternFill patternType="none">
          <bgColor auto="1"/>
        </patternFill>
      </fill>
    </dxf>
    <dxf>
      <fill>
        <patternFill>
          <bgColor rgb="FFFF0000"/>
        </patternFill>
      </fill>
    </dxf>
    <dxf>
      <fill>
        <patternFill>
          <bgColor rgb="FF92D050"/>
        </patternFill>
      </fill>
    </dxf>
    <dxf>
      <font>
        <b/>
        <i val="0"/>
        <color rgb="FF00B050"/>
      </font>
    </dxf>
    <dxf>
      <font>
        <color theme="1"/>
      </font>
    </dxf>
    <dxf>
      <font>
        <color auto="1"/>
      </font>
      <fill>
        <patternFill>
          <bgColor rgb="FFFFFF00"/>
        </patternFill>
      </fill>
    </dxf>
    <dxf>
      <font>
        <color auto="1"/>
      </font>
      <fill>
        <patternFill>
          <bgColor rgb="FFFFFF00"/>
        </patternFill>
      </fill>
    </dxf>
  </dxfs>
  <tableStyles count="0" defaultTableStyle="TableStyleMedium9" defaultPivotStyle="PivotStyleLight16"/>
  <colors>
    <mruColors>
      <color rgb="FFFFFFCC"/>
      <color rgb="FFFFCCCC"/>
      <color rgb="FF99CCFF"/>
      <color rgb="FFFFCCFF"/>
      <color rgb="FFCCFFCC"/>
      <color rgb="FFFFFF00"/>
      <color rgb="FFFF7171"/>
      <color rgb="FF66FF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microsoft.com/office/2006/relationships/vbaProject" Target="vbaProject.bin"/><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19050</xdr:rowOff>
    </xdr:from>
    <xdr:to>
      <xdr:col>19</xdr:col>
      <xdr:colOff>431300</xdr:colOff>
      <xdr:row>26</xdr:row>
      <xdr:rowOff>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29000"/>
                  </a14:imgEffect>
                </a14:imgLayer>
              </a14:imgProps>
            </a:ext>
            <a:ext uri="{28A0092B-C50C-407E-A947-70E740481C1C}">
              <a14:useLocalDpi xmlns:a14="http://schemas.microsoft.com/office/drawing/2010/main" val="0"/>
            </a:ext>
          </a:extLst>
        </a:blip>
        <a:stretch>
          <a:fillRect/>
        </a:stretch>
      </xdr:blipFill>
      <xdr:spPr>
        <a:xfrm>
          <a:off x="209550" y="371475"/>
          <a:ext cx="9651500" cy="4781550"/>
        </a:xfrm>
        <a:prstGeom prst="rect">
          <a:avLst/>
        </a:prstGeom>
      </xdr:spPr>
    </xdr:pic>
    <xdr:clientData/>
  </xdr:twoCellAnchor>
  <xdr:twoCellAnchor>
    <xdr:from>
      <xdr:col>11</xdr:col>
      <xdr:colOff>400051</xdr:colOff>
      <xdr:row>4</xdr:row>
      <xdr:rowOff>161925</xdr:rowOff>
    </xdr:from>
    <xdr:to>
      <xdr:col>12</xdr:col>
      <xdr:colOff>400051</xdr:colOff>
      <xdr:row>7</xdr:row>
      <xdr:rowOff>0</xdr:rowOff>
    </xdr:to>
    <xdr:sp macro="" textlink="">
      <xdr:nvSpPr>
        <xdr:cNvPr id="6145" name="Text Box 1">
          <a:extLst>
            <a:ext uri="{FF2B5EF4-FFF2-40B4-BE49-F238E27FC236}">
              <a16:creationId xmlns:a16="http://schemas.microsoft.com/office/drawing/2014/main" id="{00000000-0008-0000-0000-000001180000}"/>
            </a:ext>
          </a:extLst>
        </xdr:cNvPr>
        <xdr:cNvSpPr txBox="1">
          <a:spLocks noChangeArrowheads="1"/>
        </xdr:cNvSpPr>
      </xdr:nvSpPr>
      <xdr:spPr bwMode="auto">
        <a:xfrm>
          <a:off x="5334001" y="914400"/>
          <a:ext cx="495300" cy="438150"/>
        </a:xfrm>
        <a:prstGeom prst="rect">
          <a:avLst/>
        </a:prstGeom>
        <a:noFill/>
        <a:ln w="9525">
          <a:noFill/>
          <a:miter lim="800000"/>
          <a:headEnd/>
          <a:tailEnd/>
        </a:ln>
      </xdr:spPr>
      <xdr:txBody>
        <a:bodyPr vertOverflow="clip" wrap="square" lIns="27432" tIns="27432" rIns="0" bIns="0" anchor="t" upright="1"/>
        <a:lstStyle/>
        <a:p>
          <a:pPr algn="l" rtl="0">
            <a:defRPr sz="1000"/>
          </a:pPr>
          <a:r>
            <a:rPr lang="de-CH" sz="2400" b="0" i="0" u="none" strike="noStrike" baseline="0">
              <a:solidFill>
                <a:srgbClr val="000000"/>
              </a:solidFill>
              <a:latin typeface="Calibri"/>
              <a:cs typeface="Calibri"/>
            </a:rPr>
            <a:t>❶</a:t>
          </a:r>
        </a:p>
      </xdr:txBody>
    </xdr:sp>
    <xdr:clientData/>
  </xdr:twoCellAnchor>
  <xdr:twoCellAnchor>
    <xdr:from>
      <xdr:col>6</xdr:col>
      <xdr:colOff>438151</xdr:colOff>
      <xdr:row>10</xdr:row>
      <xdr:rowOff>95250</xdr:rowOff>
    </xdr:from>
    <xdr:to>
      <xdr:col>7</xdr:col>
      <xdr:colOff>438151</xdr:colOff>
      <xdr:row>12</xdr:row>
      <xdr:rowOff>133350</xdr:rowOff>
    </xdr:to>
    <xdr:sp macro="" textlink="">
      <xdr:nvSpPr>
        <xdr:cNvPr id="5" name="Text Box 1">
          <a:extLst>
            <a:ext uri="{FF2B5EF4-FFF2-40B4-BE49-F238E27FC236}">
              <a16:creationId xmlns:a16="http://schemas.microsoft.com/office/drawing/2014/main" id="{00000000-0008-0000-0000-000005000000}"/>
            </a:ext>
          </a:extLst>
        </xdr:cNvPr>
        <xdr:cNvSpPr txBox="1">
          <a:spLocks noChangeArrowheads="1"/>
        </xdr:cNvSpPr>
      </xdr:nvSpPr>
      <xdr:spPr bwMode="auto">
        <a:xfrm>
          <a:off x="2895601" y="2047875"/>
          <a:ext cx="495300" cy="438150"/>
        </a:xfrm>
        <a:prstGeom prst="rect">
          <a:avLst/>
        </a:prstGeom>
        <a:noFill/>
        <a:ln w="9525">
          <a:noFill/>
          <a:miter lim="800000"/>
          <a:headEnd/>
          <a:tailEnd/>
        </a:ln>
      </xdr:spPr>
      <xdr:txBody>
        <a:bodyPr vertOverflow="clip" wrap="square" lIns="27432" tIns="27432" rIns="0" bIns="0" anchor="t" upright="1"/>
        <a:lstStyle/>
        <a:p>
          <a:pPr algn="l" rtl="0">
            <a:defRPr sz="1000"/>
          </a:pPr>
          <a:r>
            <a:rPr lang="de-CH" sz="2400" b="0" i="0" u="none" strike="noStrike" baseline="0">
              <a:solidFill>
                <a:srgbClr val="000000"/>
              </a:solidFill>
              <a:latin typeface="Calibri"/>
              <a:cs typeface="Calibri"/>
            </a:rPr>
            <a:t>❷</a:t>
          </a:r>
        </a:p>
      </xdr:txBody>
    </xdr:sp>
    <xdr:clientData/>
  </xdr:twoCellAnchor>
  <xdr:twoCellAnchor>
    <xdr:from>
      <xdr:col>6</xdr:col>
      <xdr:colOff>476251</xdr:colOff>
      <xdr:row>17</xdr:row>
      <xdr:rowOff>85725</xdr:rowOff>
    </xdr:from>
    <xdr:to>
      <xdr:col>7</xdr:col>
      <xdr:colOff>476251</xdr:colOff>
      <xdr:row>19</xdr:row>
      <xdr:rowOff>123825</xdr:rowOff>
    </xdr:to>
    <xdr:sp macro="" textlink="">
      <xdr:nvSpPr>
        <xdr:cNvPr id="6" name="Text Box 1">
          <a:extLst>
            <a:ext uri="{FF2B5EF4-FFF2-40B4-BE49-F238E27FC236}">
              <a16:creationId xmlns:a16="http://schemas.microsoft.com/office/drawing/2014/main" id="{00000000-0008-0000-0000-000006000000}"/>
            </a:ext>
          </a:extLst>
        </xdr:cNvPr>
        <xdr:cNvSpPr txBox="1">
          <a:spLocks noChangeArrowheads="1"/>
        </xdr:cNvSpPr>
      </xdr:nvSpPr>
      <xdr:spPr bwMode="auto">
        <a:xfrm>
          <a:off x="2933701" y="3438525"/>
          <a:ext cx="495300" cy="438150"/>
        </a:xfrm>
        <a:prstGeom prst="rect">
          <a:avLst/>
        </a:prstGeom>
        <a:noFill/>
        <a:ln w="9525">
          <a:noFill/>
          <a:miter lim="800000"/>
          <a:headEnd/>
          <a:tailEnd/>
        </a:ln>
      </xdr:spPr>
      <xdr:txBody>
        <a:bodyPr vertOverflow="clip" wrap="square" lIns="27432" tIns="27432" rIns="0" bIns="0" anchor="t" upright="1"/>
        <a:lstStyle/>
        <a:p>
          <a:pPr algn="l" rtl="0">
            <a:defRPr sz="1000"/>
          </a:pPr>
          <a:r>
            <a:rPr lang="de-CH" sz="2400" b="0" i="0" u="none" strike="noStrike" baseline="0">
              <a:solidFill>
                <a:srgbClr val="000000"/>
              </a:solidFill>
              <a:latin typeface="Calibri"/>
              <a:cs typeface="Calibri"/>
            </a:rPr>
            <a:t>❸</a:t>
          </a:r>
        </a:p>
      </xdr:txBody>
    </xdr:sp>
    <xdr:clientData/>
  </xdr:twoCellAnchor>
  <xdr:twoCellAnchor>
    <xdr:from>
      <xdr:col>17</xdr:col>
      <xdr:colOff>247651</xdr:colOff>
      <xdr:row>17</xdr:row>
      <xdr:rowOff>85725</xdr:rowOff>
    </xdr:from>
    <xdr:to>
      <xdr:col>17</xdr:col>
      <xdr:colOff>742951</xdr:colOff>
      <xdr:row>19</xdr:row>
      <xdr:rowOff>123825</xdr:rowOff>
    </xdr:to>
    <xdr:sp macro="" textlink="">
      <xdr:nvSpPr>
        <xdr:cNvPr id="7" name="Text Box 1">
          <a:extLst>
            <a:ext uri="{FF2B5EF4-FFF2-40B4-BE49-F238E27FC236}">
              <a16:creationId xmlns:a16="http://schemas.microsoft.com/office/drawing/2014/main" id="{00000000-0008-0000-0000-000007000000}"/>
            </a:ext>
          </a:extLst>
        </xdr:cNvPr>
        <xdr:cNvSpPr txBox="1">
          <a:spLocks noChangeArrowheads="1"/>
        </xdr:cNvSpPr>
      </xdr:nvSpPr>
      <xdr:spPr bwMode="auto">
        <a:xfrm>
          <a:off x="8153401" y="3438525"/>
          <a:ext cx="495300" cy="438150"/>
        </a:xfrm>
        <a:prstGeom prst="rect">
          <a:avLst/>
        </a:prstGeom>
        <a:noFill/>
        <a:ln w="9525">
          <a:noFill/>
          <a:miter lim="800000"/>
          <a:headEnd/>
          <a:tailEnd/>
        </a:ln>
      </xdr:spPr>
      <xdr:txBody>
        <a:bodyPr vertOverflow="clip" wrap="square" lIns="27432" tIns="27432" rIns="0" bIns="0" anchor="t" upright="1"/>
        <a:lstStyle/>
        <a:p>
          <a:pPr algn="l" rtl="0">
            <a:defRPr sz="1000"/>
          </a:pPr>
          <a:r>
            <a:rPr lang="de-CH" sz="2400" b="0" i="0" u="none" strike="noStrike" baseline="0">
              <a:solidFill>
                <a:srgbClr val="000000"/>
              </a:solidFill>
              <a:latin typeface="Calibri"/>
              <a:cs typeface="Calibri"/>
            </a:rPr>
            <a:t>❹</a:t>
          </a:r>
        </a:p>
      </xdr:txBody>
    </xdr:sp>
    <xdr:clientData/>
  </xdr:twoCellAnchor>
  <xdr:twoCellAnchor>
    <xdr:from>
      <xdr:col>14</xdr:col>
      <xdr:colOff>123826</xdr:colOff>
      <xdr:row>10</xdr:row>
      <xdr:rowOff>66675</xdr:rowOff>
    </xdr:from>
    <xdr:to>
      <xdr:col>15</xdr:col>
      <xdr:colOff>123826</xdr:colOff>
      <xdr:row>12</xdr:row>
      <xdr:rowOff>104775</xdr:rowOff>
    </xdr:to>
    <xdr:sp macro="" textlink="">
      <xdr:nvSpPr>
        <xdr:cNvPr id="8" name="Text Box 1">
          <a:extLst>
            <a:ext uri="{FF2B5EF4-FFF2-40B4-BE49-F238E27FC236}">
              <a16:creationId xmlns:a16="http://schemas.microsoft.com/office/drawing/2014/main" id="{00000000-0008-0000-0000-000008000000}"/>
            </a:ext>
          </a:extLst>
        </xdr:cNvPr>
        <xdr:cNvSpPr txBox="1">
          <a:spLocks noChangeArrowheads="1"/>
        </xdr:cNvSpPr>
      </xdr:nvSpPr>
      <xdr:spPr bwMode="auto">
        <a:xfrm>
          <a:off x="6543676" y="2019300"/>
          <a:ext cx="495300" cy="438150"/>
        </a:xfrm>
        <a:prstGeom prst="rect">
          <a:avLst/>
        </a:prstGeom>
        <a:noFill/>
        <a:ln w="9525">
          <a:noFill/>
          <a:miter lim="800000"/>
          <a:headEnd/>
          <a:tailEnd/>
        </a:ln>
      </xdr:spPr>
      <xdr:txBody>
        <a:bodyPr vertOverflow="clip" wrap="square" lIns="27432" tIns="27432" rIns="0" bIns="0" anchor="t" upright="1"/>
        <a:lstStyle/>
        <a:p>
          <a:pPr algn="l" rtl="0">
            <a:defRPr sz="1000"/>
          </a:pPr>
          <a:r>
            <a:rPr lang="de-CH" sz="2400" b="0" i="0" u="none" strike="noStrike" baseline="0">
              <a:solidFill>
                <a:srgbClr val="000000"/>
              </a:solidFill>
              <a:latin typeface="Calibri"/>
              <a:cs typeface="Calibri"/>
            </a:rPr>
            <a:t>❺</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xdr:row>
      <xdr:rowOff>19050</xdr:rowOff>
    </xdr:from>
    <xdr:to>
      <xdr:col>19</xdr:col>
      <xdr:colOff>431300</xdr:colOff>
      <xdr:row>25</xdr:row>
      <xdr:rowOff>197826</xdr:rowOff>
    </xdr:to>
    <xdr:pic>
      <xdr:nvPicPr>
        <xdr:cNvPr id="2" name="Grafik 2">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29000"/>
                  </a14:imgEffect>
                </a14:imgLayer>
              </a14:imgProps>
            </a:ext>
            <a:ext uri="{28A0092B-C50C-407E-A947-70E740481C1C}">
              <a14:useLocalDpi xmlns:a14="http://schemas.microsoft.com/office/drawing/2010/main" val="0"/>
            </a:ext>
          </a:extLst>
        </a:blip>
        <a:stretch>
          <a:fillRect/>
        </a:stretch>
      </xdr:blipFill>
      <xdr:spPr>
        <a:xfrm>
          <a:off x="209550" y="371475"/>
          <a:ext cx="9651500" cy="4779351"/>
        </a:xfrm>
        <a:prstGeom prst="rect">
          <a:avLst/>
        </a:prstGeom>
      </xdr:spPr>
    </xdr:pic>
    <xdr:clientData/>
  </xdr:twoCellAnchor>
  <xdr:twoCellAnchor>
    <xdr:from>
      <xdr:col>11</xdr:col>
      <xdr:colOff>400051</xdr:colOff>
      <xdr:row>4</xdr:row>
      <xdr:rowOff>161925</xdr:rowOff>
    </xdr:from>
    <xdr:to>
      <xdr:col>12</xdr:col>
      <xdr:colOff>400051</xdr:colOff>
      <xdr:row>7</xdr:row>
      <xdr:rowOff>0</xdr:rowOff>
    </xdr:to>
    <xdr:sp macro="" textlink="">
      <xdr:nvSpPr>
        <xdr:cNvPr id="3" name="Text Box 1">
          <a:extLst>
            <a:ext uri="{FF2B5EF4-FFF2-40B4-BE49-F238E27FC236}">
              <a16:creationId xmlns:a16="http://schemas.microsoft.com/office/drawing/2014/main" id="{00000000-0008-0000-0100-000003000000}"/>
            </a:ext>
          </a:extLst>
        </xdr:cNvPr>
        <xdr:cNvSpPr txBox="1">
          <a:spLocks noChangeArrowheads="1"/>
        </xdr:cNvSpPr>
      </xdr:nvSpPr>
      <xdr:spPr bwMode="auto">
        <a:xfrm>
          <a:off x="5334001" y="914400"/>
          <a:ext cx="495300" cy="438150"/>
        </a:xfrm>
        <a:prstGeom prst="rect">
          <a:avLst/>
        </a:prstGeom>
        <a:noFill/>
        <a:ln w="9525">
          <a:noFill/>
          <a:miter lim="800000"/>
          <a:headEnd/>
          <a:tailEnd/>
        </a:ln>
      </xdr:spPr>
      <xdr:txBody>
        <a:bodyPr vertOverflow="clip" wrap="square" lIns="27432" tIns="27432" rIns="0" bIns="0" anchor="t" upright="1"/>
        <a:lstStyle/>
        <a:p>
          <a:pPr algn="l" rtl="0">
            <a:defRPr sz="1000"/>
          </a:pPr>
          <a:r>
            <a:rPr lang="de-CH" sz="2400" b="0" i="0" u="none" strike="noStrike" baseline="0">
              <a:solidFill>
                <a:srgbClr val="000000"/>
              </a:solidFill>
              <a:latin typeface="Calibri"/>
              <a:cs typeface="Calibri"/>
            </a:rPr>
            <a:t>❶</a:t>
          </a:r>
        </a:p>
      </xdr:txBody>
    </xdr:sp>
    <xdr:clientData/>
  </xdr:twoCellAnchor>
  <xdr:twoCellAnchor>
    <xdr:from>
      <xdr:col>6</xdr:col>
      <xdr:colOff>438151</xdr:colOff>
      <xdr:row>10</xdr:row>
      <xdr:rowOff>95250</xdr:rowOff>
    </xdr:from>
    <xdr:to>
      <xdr:col>7</xdr:col>
      <xdr:colOff>438151</xdr:colOff>
      <xdr:row>12</xdr:row>
      <xdr:rowOff>133350</xdr:rowOff>
    </xdr:to>
    <xdr:sp macro="" textlink="">
      <xdr:nvSpPr>
        <xdr:cNvPr id="4" name="Text Box 1">
          <a:extLst>
            <a:ext uri="{FF2B5EF4-FFF2-40B4-BE49-F238E27FC236}">
              <a16:creationId xmlns:a16="http://schemas.microsoft.com/office/drawing/2014/main" id="{00000000-0008-0000-0100-000004000000}"/>
            </a:ext>
          </a:extLst>
        </xdr:cNvPr>
        <xdr:cNvSpPr txBox="1">
          <a:spLocks noChangeArrowheads="1"/>
        </xdr:cNvSpPr>
      </xdr:nvSpPr>
      <xdr:spPr bwMode="auto">
        <a:xfrm>
          <a:off x="2895601" y="2047875"/>
          <a:ext cx="495300" cy="438150"/>
        </a:xfrm>
        <a:prstGeom prst="rect">
          <a:avLst/>
        </a:prstGeom>
        <a:noFill/>
        <a:ln w="9525">
          <a:noFill/>
          <a:miter lim="800000"/>
          <a:headEnd/>
          <a:tailEnd/>
        </a:ln>
      </xdr:spPr>
      <xdr:txBody>
        <a:bodyPr vertOverflow="clip" wrap="square" lIns="27432" tIns="27432" rIns="0" bIns="0" anchor="t" upright="1"/>
        <a:lstStyle/>
        <a:p>
          <a:pPr algn="l" rtl="0">
            <a:defRPr sz="1000"/>
          </a:pPr>
          <a:r>
            <a:rPr lang="de-CH" sz="2400" b="0" i="0" u="none" strike="noStrike" baseline="0">
              <a:solidFill>
                <a:srgbClr val="000000"/>
              </a:solidFill>
              <a:latin typeface="Calibri"/>
              <a:cs typeface="Calibri"/>
            </a:rPr>
            <a:t>❷</a:t>
          </a:r>
        </a:p>
      </xdr:txBody>
    </xdr:sp>
    <xdr:clientData/>
  </xdr:twoCellAnchor>
  <xdr:twoCellAnchor>
    <xdr:from>
      <xdr:col>6</xdr:col>
      <xdr:colOff>476251</xdr:colOff>
      <xdr:row>17</xdr:row>
      <xdr:rowOff>85725</xdr:rowOff>
    </xdr:from>
    <xdr:to>
      <xdr:col>7</xdr:col>
      <xdr:colOff>476251</xdr:colOff>
      <xdr:row>19</xdr:row>
      <xdr:rowOff>123825</xdr:rowOff>
    </xdr:to>
    <xdr:sp macro="" textlink="">
      <xdr:nvSpPr>
        <xdr:cNvPr id="5" name="Text Box 1">
          <a:extLst>
            <a:ext uri="{FF2B5EF4-FFF2-40B4-BE49-F238E27FC236}">
              <a16:creationId xmlns:a16="http://schemas.microsoft.com/office/drawing/2014/main" id="{00000000-0008-0000-0100-000005000000}"/>
            </a:ext>
          </a:extLst>
        </xdr:cNvPr>
        <xdr:cNvSpPr txBox="1">
          <a:spLocks noChangeArrowheads="1"/>
        </xdr:cNvSpPr>
      </xdr:nvSpPr>
      <xdr:spPr bwMode="auto">
        <a:xfrm>
          <a:off x="2933701" y="3438525"/>
          <a:ext cx="495300" cy="438150"/>
        </a:xfrm>
        <a:prstGeom prst="rect">
          <a:avLst/>
        </a:prstGeom>
        <a:noFill/>
        <a:ln w="9525">
          <a:noFill/>
          <a:miter lim="800000"/>
          <a:headEnd/>
          <a:tailEnd/>
        </a:ln>
      </xdr:spPr>
      <xdr:txBody>
        <a:bodyPr vertOverflow="clip" wrap="square" lIns="27432" tIns="27432" rIns="0" bIns="0" anchor="t" upright="1"/>
        <a:lstStyle/>
        <a:p>
          <a:pPr algn="l" rtl="0">
            <a:defRPr sz="1000"/>
          </a:pPr>
          <a:r>
            <a:rPr lang="de-CH" sz="2400" b="0" i="0" u="none" strike="noStrike" baseline="0">
              <a:solidFill>
                <a:srgbClr val="000000"/>
              </a:solidFill>
              <a:latin typeface="Calibri"/>
              <a:cs typeface="Calibri"/>
            </a:rPr>
            <a:t>❸</a:t>
          </a:r>
        </a:p>
      </xdr:txBody>
    </xdr:sp>
    <xdr:clientData/>
  </xdr:twoCellAnchor>
  <xdr:twoCellAnchor>
    <xdr:from>
      <xdr:col>17</xdr:col>
      <xdr:colOff>247651</xdr:colOff>
      <xdr:row>17</xdr:row>
      <xdr:rowOff>85725</xdr:rowOff>
    </xdr:from>
    <xdr:to>
      <xdr:col>17</xdr:col>
      <xdr:colOff>742951</xdr:colOff>
      <xdr:row>19</xdr:row>
      <xdr:rowOff>123825</xdr:rowOff>
    </xdr:to>
    <xdr:sp macro="" textlink="">
      <xdr:nvSpPr>
        <xdr:cNvPr id="6" name="Text Box 1">
          <a:extLst>
            <a:ext uri="{FF2B5EF4-FFF2-40B4-BE49-F238E27FC236}">
              <a16:creationId xmlns:a16="http://schemas.microsoft.com/office/drawing/2014/main" id="{00000000-0008-0000-0100-000006000000}"/>
            </a:ext>
          </a:extLst>
        </xdr:cNvPr>
        <xdr:cNvSpPr txBox="1">
          <a:spLocks noChangeArrowheads="1"/>
        </xdr:cNvSpPr>
      </xdr:nvSpPr>
      <xdr:spPr bwMode="auto">
        <a:xfrm>
          <a:off x="8153401" y="3438525"/>
          <a:ext cx="495300" cy="438150"/>
        </a:xfrm>
        <a:prstGeom prst="rect">
          <a:avLst/>
        </a:prstGeom>
        <a:noFill/>
        <a:ln w="9525">
          <a:noFill/>
          <a:miter lim="800000"/>
          <a:headEnd/>
          <a:tailEnd/>
        </a:ln>
      </xdr:spPr>
      <xdr:txBody>
        <a:bodyPr vertOverflow="clip" wrap="square" lIns="27432" tIns="27432" rIns="0" bIns="0" anchor="t" upright="1"/>
        <a:lstStyle/>
        <a:p>
          <a:pPr algn="l" rtl="0">
            <a:defRPr sz="1000"/>
          </a:pPr>
          <a:r>
            <a:rPr lang="de-CH" sz="2400" b="0" i="0" u="none" strike="noStrike" baseline="0">
              <a:solidFill>
                <a:srgbClr val="000000"/>
              </a:solidFill>
              <a:latin typeface="Calibri"/>
              <a:cs typeface="Calibri"/>
            </a:rPr>
            <a:t>❹</a:t>
          </a:r>
        </a:p>
      </xdr:txBody>
    </xdr:sp>
    <xdr:clientData/>
  </xdr:twoCellAnchor>
  <xdr:twoCellAnchor>
    <xdr:from>
      <xdr:col>14</xdr:col>
      <xdr:colOff>123826</xdr:colOff>
      <xdr:row>10</xdr:row>
      <xdr:rowOff>66675</xdr:rowOff>
    </xdr:from>
    <xdr:to>
      <xdr:col>15</xdr:col>
      <xdr:colOff>123826</xdr:colOff>
      <xdr:row>12</xdr:row>
      <xdr:rowOff>104775</xdr:rowOff>
    </xdr:to>
    <xdr:sp macro="" textlink="">
      <xdr:nvSpPr>
        <xdr:cNvPr id="7" name="Text Box 1">
          <a:extLst>
            <a:ext uri="{FF2B5EF4-FFF2-40B4-BE49-F238E27FC236}">
              <a16:creationId xmlns:a16="http://schemas.microsoft.com/office/drawing/2014/main" id="{00000000-0008-0000-0100-000007000000}"/>
            </a:ext>
          </a:extLst>
        </xdr:cNvPr>
        <xdr:cNvSpPr txBox="1">
          <a:spLocks noChangeArrowheads="1"/>
        </xdr:cNvSpPr>
      </xdr:nvSpPr>
      <xdr:spPr bwMode="auto">
        <a:xfrm>
          <a:off x="6543676" y="2019300"/>
          <a:ext cx="495300" cy="438150"/>
        </a:xfrm>
        <a:prstGeom prst="rect">
          <a:avLst/>
        </a:prstGeom>
        <a:noFill/>
        <a:ln w="9525">
          <a:noFill/>
          <a:miter lim="800000"/>
          <a:headEnd/>
          <a:tailEnd/>
        </a:ln>
      </xdr:spPr>
      <xdr:txBody>
        <a:bodyPr vertOverflow="clip" wrap="square" lIns="27432" tIns="27432" rIns="0" bIns="0" anchor="t" upright="1"/>
        <a:lstStyle/>
        <a:p>
          <a:pPr algn="l" rtl="0">
            <a:defRPr sz="1000"/>
          </a:pPr>
          <a:r>
            <a:rPr lang="de-CH" sz="2400" b="0" i="0" u="none" strike="noStrike" baseline="0">
              <a:solidFill>
                <a:srgbClr val="000000"/>
              </a:solidFill>
              <a:latin typeface="Calibri"/>
              <a:cs typeface="Calibri"/>
            </a:rPr>
            <a:t>❺</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0</xdr:colOff>
          <xdr:row>9</xdr:row>
          <xdr:rowOff>123825</xdr:rowOff>
        </xdr:from>
        <xdr:to>
          <xdr:col>13</xdr:col>
          <xdr:colOff>304800</xdr:colOff>
          <xdr:row>11</xdr:row>
          <xdr:rowOff>28575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5AF72DB6-3F13-46C9-8E82-800389555EF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809625</xdr:colOff>
          <xdr:row>10</xdr:row>
          <xdr:rowOff>123825</xdr:rowOff>
        </xdr:from>
        <xdr:to>
          <xdr:col>13</xdr:col>
          <xdr:colOff>304800</xdr:colOff>
          <xdr:row>12</xdr:row>
          <xdr:rowOff>38100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1307EF09-5E73-44DE-98C1-3454BCE1B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809625</xdr:colOff>
          <xdr:row>11</xdr:row>
          <xdr:rowOff>123825</xdr:rowOff>
        </xdr:from>
        <xdr:to>
          <xdr:col>13</xdr:col>
          <xdr:colOff>304800</xdr:colOff>
          <xdr:row>13</xdr:row>
          <xdr:rowOff>38100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555AF032-0840-49E2-93F8-F279242434F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809625</xdr:colOff>
          <xdr:row>12</xdr:row>
          <xdr:rowOff>123825</xdr:rowOff>
        </xdr:from>
        <xdr:to>
          <xdr:col>13</xdr:col>
          <xdr:colOff>304800</xdr:colOff>
          <xdr:row>14</xdr:row>
          <xdr:rowOff>38100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DE2E8497-F8F3-4EC7-B35F-7A8FDD9BCA4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809625</xdr:colOff>
          <xdr:row>13</xdr:row>
          <xdr:rowOff>123825</xdr:rowOff>
        </xdr:from>
        <xdr:to>
          <xdr:col>13</xdr:col>
          <xdr:colOff>304800</xdr:colOff>
          <xdr:row>15</xdr:row>
          <xdr:rowOff>28575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8656F79E-6E7F-4D46-A5C2-3760AC085FA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809625</xdr:colOff>
          <xdr:row>11</xdr:row>
          <xdr:rowOff>123825</xdr:rowOff>
        </xdr:from>
        <xdr:to>
          <xdr:col>13</xdr:col>
          <xdr:colOff>304800</xdr:colOff>
          <xdr:row>13</xdr:row>
          <xdr:rowOff>38100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23A3707F-D1E0-4611-AA49-52C586294B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809625</xdr:colOff>
          <xdr:row>12</xdr:row>
          <xdr:rowOff>123825</xdr:rowOff>
        </xdr:from>
        <xdr:to>
          <xdr:col>13</xdr:col>
          <xdr:colOff>304800</xdr:colOff>
          <xdr:row>14</xdr:row>
          <xdr:rowOff>38100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1ACE9B17-93F1-48DB-B33D-71DEAAA28FB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809625</xdr:colOff>
          <xdr:row>12</xdr:row>
          <xdr:rowOff>123825</xdr:rowOff>
        </xdr:from>
        <xdr:to>
          <xdr:col>13</xdr:col>
          <xdr:colOff>304800</xdr:colOff>
          <xdr:row>14</xdr:row>
          <xdr:rowOff>38100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C0871AF6-92C9-4E2C-A9F6-ECCDB9A51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809625</xdr:colOff>
          <xdr:row>13</xdr:row>
          <xdr:rowOff>123825</xdr:rowOff>
        </xdr:from>
        <xdr:to>
          <xdr:col>13</xdr:col>
          <xdr:colOff>304800</xdr:colOff>
          <xdr:row>15</xdr:row>
          <xdr:rowOff>28575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D8D61970-29B6-419C-B037-DE6C2D0E941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809625</xdr:colOff>
          <xdr:row>13</xdr:row>
          <xdr:rowOff>123825</xdr:rowOff>
        </xdr:from>
        <xdr:to>
          <xdr:col>13</xdr:col>
          <xdr:colOff>304800</xdr:colOff>
          <xdr:row>15</xdr:row>
          <xdr:rowOff>28575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3CC7A76C-0345-485F-9598-9F4558D7B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energie@bd.zh.ch?body=Fehlermeldung%20%0A%0AFehlerart%3A%20%0A%0AZelle%3A%20%0A%0ABeschreibung%3A%20%0A%0AName%2FVorname%3A%0A%0AFirma%2FAdresse%3A%0A%0ATelefon-Nr.%3A%20%0A%0A&amp;subject=Fehlermeldung%20an%20Ch.%20Gm%C3%BCr" TargetMode="External"/></Relationships>
</file>

<file path=xl/worksheets/_rels/sheet8.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9.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9"/>
  <dimension ref="A2:M127"/>
  <sheetViews>
    <sheetView showGridLines="0" workbookViewId="0">
      <selection activeCell="D124" sqref="D124"/>
    </sheetView>
  </sheetViews>
  <sheetFormatPr baseColWidth="10" defaultRowHeight="12"/>
  <cols>
    <col min="1" max="1" width="3.140625" style="95" customWidth="1"/>
    <col min="2" max="2" width="4" style="95" customWidth="1"/>
    <col min="3" max="17" width="7.42578125" style="95" customWidth="1"/>
    <col min="18" max="16384" width="11.42578125" style="95"/>
  </cols>
  <sheetData>
    <row r="2" spans="2:2" ht="15.75">
      <c r="B2" s="288" t="s">
        <v>277</v>
      </c>
    </row>
    <row r="3" spans="2:2" ht="15.75">
      <c r="B3" s="288"/>
    </row>
    <row r="4" spans="2:2" ht="15.75">
      <c r="B4" s="288"/>
    </row>
    <row r="5" spans="2:2" ht="15.75">
      <c r="B5" s="288"/>
    </row>
    <row r="6" spans="2:2" ht="15.75">
      <c r="B6" s="288"/>
    </row>
    <row r="7" spans="2:2" ht="15.75">
      <c r="B7" s="288"/>
    </row>
    <row r="8" spans="2:2" ht="15.75">
      <c r="B8" s="288"/>
    </row>
    <row r="9" spans="2:2" ht="15.75">
      <c r="B9" s="288"/>
    </row>
    <row r="10" spans="2:2" ht="15.75">
      <c r="B10" s="288"/>
    </row>
    <row r="11" spans="2:2" ht="15.75">
      <c r="B11" s="288"/>
    </row>
    <row r="12" spans="2:2" ht="15.75">
      <c r="B12" s="288"/>
    </row>
    <row r="13" spans="2:2" ht="15.75">
      <c r="B13" s="288"/>
    </row>
    <row r="14" spans="2:2" ht="15.75">
      <c r="B14" s="288"/>
    </row>
    <row r="15" spans="2:2" ht="15.75">
      <c r="B15" s="288"/>
    </row>
    <row r="16" spans="2:2" ht="15.75">
      <c r="B16" s="288"/>
    </row>
    <row r="17" spans="2:13" ht="15.75">
      <c r="B17" s="288"/>
    </row>
    <row r="18" spans="2:13" ht="15.75">
      <c r="B18" s="288"/>
    </row>
    <row r="19" spans="2:13" ht="15.75">
      <c r="B19" s="288"/>
    </row>
    <row r="20" spans="2:13" ht="15.75">
      <c r="B20" s="288"/>
    </row>
    <row r="21" spans="2:13" ht="15.75">
      <c r="B21" s="288"/>
    </row>
    <row r="22" spans="2:13" ht="15.75">
      <c r="B22" s="288"/>
    </row>
    <row r="23" spans="2:13" ht="15.75">
      <c r="B23" s="288"/>
    </row>
    <row r="24" spans="2:13" ht="15.75">
      <c r="B24" s="288"/>
    </row>
    <row r="25" spans="2:13" ht="15.75">
      <c r="B25" s="288"/>
    </row>
    <row r="26" spans="2:13" ht="15.75">
      <c r="B26" s="288"/>
    </row>
    <row r="27" spans="2:13" ht="15.75" customHeight="1">
      <c r="B27" s="289" t="s">
        <v>337</v>
      </c>
    </row>
    <row r="28" spans="2:13" ht="15.75" customHeight="1">
      <c r="B28" s="339" t="s">
        <v>326</v>
      </c>
      <c r="C28" s="339"/>
      <c r="D28" s="339"/>
      <c r="E28" s="339"/>
      <c r="F28" s="339"/>
      <c r="G28" s="339"/>
      <c r="H28" s="339"/>
      <c r="I28" s="339"/>
      <c r="J28" s="339"/>
      <c r="K28" s="339"/>
      <c r="L28" s="339"/>
      <c r="M28" s="339"/>
    </row>
    <row r="29" spans="2:13">
      <c r="B29" s="307" t="s">
        <v>332</v>
      </c>
      <c r="C29" s="102" t="s">
        <v>279</v>
      </c>
    </row>
    <row r="30" spans="2:13" ht="15.75" customHeight="1">
      <c r="C30" s="339" t="s">
        <v>280</v>
      </c>
      <c r="D30" s="339"/>
      <c r="E30" s="339"/>
      <c r="F30" s="339"/>
      <c r="G30" s="339"/>
      <c r="H30" s="339"/>
      <c r="I30" s="339"/>
      <c r="J30" s="339"/>
      <c r="K30" s="339"/>
      <c r="L30" s="339"/>
      <c r="M30" s="339"/>
    </row>
    <row r="31" spans="2:13">
      <c r="B31" s="307" t="s">
        <v>331</v>
      </c>
      <c r="C31" s="102" t="s">
        <v>352</v>
      </c>
    </row>
    <row r="32" spans="2:13" ht="28.5" customHeight="1">
      <c r="C32" s="339" t="s">
        <v>499</v>
      </c>
      <c r="D32" s="339"/>
      <c r="E32" s="339"/>
      <c r="F32" s="339"/>
      <c r="G32" s="339"/>
      <c r="H32" s="339"/>
      <c r="I32" s="339"/>
      <c r="J32" s="339"/>
      <c r="K32" s="339"/>
      <c r="L32" s="339"/>
      <c r="M32" s="339"/>
    </row>
    <row r="33" spans="1:13">
      <c r="B33" s="307" t="s">
        <v>334</v>
      </c>
      <c r="C33" s="102" t="s">
        <v>328</v>
      </c>
    </row>
    <row r="34" spans="1:13" ht="65.25" customHeight="1">
      <c r="C34" s="339" t="s">
        <v>496</v>
      </c>
      <c r="D34" s="339"/>
      <c r="E34" s="339"/>
      <c r="F34" s="339"/>
      <c r="G34" s="339"/>
      <c r="H34" s="339"/>
      <c r="I34" s="339"/>
      <c r="J34" s="339"/>
      <c r="K34" s="339"/>
      <c r="L34" s="339"/>
      <c r="M34" s="339"/>
    </row>
    <row r="35" spans="1:13">
      <c r="B35" s="307" t="s">
        <v>333</v>
      </c>
      <c r="C35" s="102" t="s">
        <v>272</v>
      </c>
    </row>
    <row r="36" spans="1:13" ht="42.75" customHeight="1">
      <c r="C36" s="339" t="s">
        <v>329</v>
      </c>
      <c r="D36" s="339"/>
      <c r="E36" s="339"/>
      <c r="F36" s="339"/>
      <c r="G36" s="339"/>
      <c r="H36" s="339"/>
      <c r="I36" s="339"/>
      <c r="J36" s="339"/>
      <c r="K36" s="339"/>
      <c r="L36" s="339"/>
      <c r="M36" s="339"/>
    </row>
    <row r="37" spans="1:13">
      <c r="B37" s="307" t="s">
        <v>335</v>
      </c>
      <c r="C37" s="102" t="s">
        <v>288</v>
      </c>
    </row>
    <row r="39" spans="1:13" ht="15.75" customHeight="1">
      <c r="A39" s="335" t="s">
        <v>332</v>
      </c>
      <c r="B39" s="289" t="s">
        <v>279</v>
      </c>
    </row>
    <row r="40" spans="1:13" ht="15.75" customHeight="1">
      <c r="A40" s="340"/>
      <c r="B40" s="339" t="s">
        <v>286</v>
      </c>
      <c r="C40" s="339"/>
      <c r="D40" s="339"/>
      <c r="E40" s="339"/>
      <c r="F40" s="339"/>
      <c r="G40" s="339"/>
      <c r="H40" s="339"/>
      <c r="I40" s="339"/>
      <c r="J40" s="339"/>
      <c r="K40" s="339"/>
      <c r="L40" s="339"/>
      <c r="M40" s="339"/>
    </row>
    <row r="41" spans="1:13">
      <c r="A41" s="340"/>
      <c r="B41" s="290" t="s">
        <v>278</v>
      </c>
      <c r="C41" s="102" t="s">
        <v>281</v>
      </c>
    </row>
    <row r="42" spans="1:13" ht="15.75" customHeight="1">
      <c r="A42" s="340"/>
      <c r="C42" s="339" t="s">
        <v>282</v>
      </c>
      <c r="D42" s="339"/>
      <c r="E42" s="339"/>
      <c r="F42" s="339"/>
      <c r="G42" s="339"/>
      <c r="H42" s="339"/>
      <c r="I42" s="339"/>
      <c r="J42" s="339"/>
      <c r="K42" s="339"/>
      <c r="L42" s="339"/>
      <c r="M42" s="339"/>
    </row>
    <row r="43" spans="1:13">
      <c r="A43" s="340"/>
      <c r="B43" s="290" t="s">
        <v>278</v>
      </c>
      <c r="C43" s="102" t="s">
        <v>283</v>
      </c>
    </row>
    <row r="44" spans="1:13" ht="27" customHeight="1">
      <c r="A44" s="340"/>
      <c r="C44" s="339" t="s">
        <v>330</v>
      </c>
      <c r="D44" s="339"/>
      <c r="E44" s="339"/>
      <c r="F44" s="339"/>
      <c r="G44" s="339"/>
      <c r="H44" s="339"/>
      <c r="I44" s="339"/>
      <c r="J44" s="339"/>
      <c r="K44" s="339"/>
      <c r="L44" s="339"/>
      <c r="M44" s="339"/>
    </row>
    <row r="45" spans="1:13">
      <c r="A45" s="340"/>
      <c r="B45" s="290" t="s">
        <v>278</v>
      </c>
      <c r="C45" s="102" t="s">
        <v>284</v>
      </c>
    </row>
    <row r="46" spans="1:13" ht="42" customHeight="1">
      <c r="A46" s="340"/>
      <c r="C46" s="339" t="s">
        <v>355</v>
      </c>
      <c r="D46" s="339"/>
      <c r="E46" s="339"/>
      <c r="F46" s="339"/>
      <c r="G46" s="339"/>
      <c r="H46" s="339"/>
      <c r="I46" s="339"/>
      <c r="J46" s="339"/>
      <c r="K46" s="339"/>
      <c r="L46" s="339"/>
      <c r="M46" s="339"/>
    </row>
    <row r="47" spans="1:13">
      <c r="A47" s="340"/>
      <c r="B47" s="290" t="s">
        <v>278</v>
      </c>
      <c r="C47" s="102" t="s">
        <v>287</v>
      </c>
    </row>
    <row r="48" spans="1:13" ht="54.75" customHeight="1">
      <c r="A48" s="340"/>
      <c r="C48" s="339" t="s">
        <v>338</v>
      </c>
      <c r="D48" s="339"/>
      <c r="E48" s="339"/>
      <c r="F48" s="339"/>
      <c r="G48" s="339"/>
      <c r="H48" s="339"/>
      <c r="I48" s="339"/>
      <c r="J48" s="339"/>
      <c r="K48" s="339"/>
      <c r="L48" s="339"/>
      <c r="M48" s="339"/>
    </row>
    <row r="49" spans="1:13">
      <c r="A49" s="340"/>
      <c r="B49" s="290" t="s">
        <v>278</v>
      </c>
      <c r="C49" s="102" t="s">
        <v>317</v>
      </c>
    </row>
    <row r="50" spans="1:13" ht="49.5" customHeight="1">
      <c r="A50" s="340"/>
      <c r="C50" s="339" t="s">
        <v>354</v>
      </c>
      <c r="D50" s="339"/>
      <c r="E50" s="339"/>
      <c r="F50" s="339"/>
      <c r="G50" s="339"/>
      <c r="H50" s="339"/>
      <c r="I50" s="339"/>
      <c r="J50" s="339"/>
      <c r="K50" s="339"/>
      <c r="L50" s="339"/>
      <c r="M50" s="339"/>
    </row>
    <row r="51" spans="1:13" ht="7.5" customHeight="1">
      <c r="A51" s="308"/>
      <c r="C51" s="306"/>
      <c r="D51" s="306"/>
      <c r="E51" s="306"/>
      <c r="F51" s="306"/>
      <c r="G51" s="306"/>
      <c r="H51" s="306"/>
      <c r="I51" s="306"/>
      <c r="J51" s="306"/>
      <c r="K51" s="306"/>
      <c r="L51" s="306"/>
      <c r="M51" s="306"/>
    </row>
    <row r="52" spans="1:13" ht="12" customHeight="1">
      <c r="A52" s="335" t="s">
        <v>335</v>
      </c>
      <c r="B52" s="290" t="s">
        <v>278</v>
      </c>
      <c r="C52" s="102" t="s">
        <v>288</v>
      </c>
    </row>
    <row r="53" spans="1:13" ht="16.5" customHeight="1">
      <c r="A53" s="340"/>
      <c r="C53" s="339" t="s">
        <v>289</v>
      </c>
      <c r="D53" s="339"/>
      <c r="E53" s="339"/>
      <c r="F53" s="339"/>
      <c r="G53" s="339"/>
      <c r="H53" s="339"/>
      <c r="I53" s="339"/>
      <c r="J53" s="339"/>
      <c r="K53" s="339"/>
      <c r="L53" s="339"/>
      <c r="M53" s="339"/>
    </row>
    <row r="55" spans="1:13" ht="15.75" customHeight="1">
      <c r="A55" s="335" t="s">
        <v>334</v>
      </c>
      <c r="B55" s="289" t="s">
        <v>290</v>
      </c>
    </row>
    <row r="56" spans="1:13" ht="39.75" customHeight="1">
      <c r="A56" s="335"/>
      <c r="B56" s="339" t="s">
        <v>339</v>
      </c>
      <c r="C56" s="339"/>
      <c r="D56" s="339"/>
      <c r="E56" s="339"/>
      <c r="F56" s="339"/>
      <c r="G56" s="339"/>
      <c r="H56" s="339"/>
      <c r="I56" s="339"/>
      <c r="J56" s="339"/>
      <c r="K56" s="339"/>
      <c r="L56" s="339"/>
      <c r="M56" s="339"/>
    </row>
    <row r="57" spans="1:13" ht="15" customHeight="1">
      <c r="A57" s="335"/>
      <c r="B57" s="339" t="s">
        <v>286</v>
      </c>
      <c r="C57" s="339"/>
      <c r="D57" s="339"/>
      <c r="E57" s="339"/>
      <c r="F57" s="339"/>
      <c r="G57" s="339"/>
      <c r="H57" s="339"/>
      <c r="I57" s="339"/>
      <c r="J57" s="339"/>
      <c r="K57" s="339"/>
      <c r="L57" s="339"/>
      <c r="M57" s="339"/>
    </row>
    <row r="58" spans="1:13">
      <c r="A58" s="335"/>
      <c r="B58" s="290" t="s">
        <v>278</v>
      </c>
      <c r="C58" s="102" t="s">
        <v>3</v>
      </c>
    </row>
    <row r="59" spans="1:13" ht="15.75" customHeight="1">
      <c r="A59" s="335"/>
      <c r="C59" s="339" t="s">
        <v>291</v>
      </c>
      <c r="D59" s="339"/>
      <c r="E59" s="339"/>
      <c r="F59" s="339"/>
      <c r="G59" s="339"/>
      <c r="H59" s="339"/>
      <c r="I59" s="339"/>
      <c r="J59" s="339"/>
      <c r="K59" s="339"/>
      <c r="L59" s="339"/>
      <c r="M59" s="339"/>
    </row>
    <row r="60" spans="1:13">
      <c r="A60" s="335"/>
      <c r="B60" s="290" t="s">
        <v>278</v>
      </c>
      <c r="C60" s="102" t="s">
        <v>12</v>
      </c>
    </row>
    <row r="61" spans="1:13" ht="27" customHeight="1">
      <c r="A61" s="335"/>
      <c r="C61" s="339" t="s">
        <v>292</v>
      </c>
      <c r="D61" s="339"/>
      <c r="E61" s="339"/>
      <c r="F61" s="339"/>
      <c r="G61" s="339"/>
      <c r="H61" s="339"/>
      <c r="I61" s="339"/>
      <c r="J61" s="339"/>
      <c r="K61" s="339"/>
      <c r="L61" s="339"/>
      <c r="M61" s="339"/>
    </row>
    <row r="62" spans="1:13">
      <c r="A62" s="335"/>
      <c r="B62" s="290" t="s">
        <v>278</v>
      </c>
      <c r="C62" s="102" t="s">
        <v>230</v>
      </c>
    </row>
    <row r="63" spans="1:13" ht="50.25" customHeight="1">
      <c r="A63" s="335"/>
      <c r="C63" s="339" t="s">
        <v>340</v>
      </c>
      <c r="D63" s="339"/>
      <c r="E63" s="339"/>
      <c r="F63" s="339"/>
      <c r="G63" s="339"/>
      <c r="H63" s="339"/>
      <c r="I63" s="339"/>
      <c r="J63" s="339"/>
      <c r="K63" s="339"/>
      <c r="L63" s="339"/>
      <c r="M63" s="339"/>
    </row>
    <row r="64" spans="1:13">
      <c r="A64" s="335"/>
      <c r="B64" s="290" t="s">
        <v>278</v>
      </c>
      <c r="C64" s="102" t="s">
        <v>465</v>
      </c>
    </row>
    <row r="65" spans="1:13" ht="44.25" customHeight="1">
      <c r="A65" s="335"/>
      <c r="C65" s="339" t="s">
        <v>353</v>
      </c>
      <c r="D65" s="339"/>
      <c r="E65" s="339"/>
      <c r="F65" s="339"/>
      <c r="G65" s="339"/>
      <c r="H65" s="339"/>
      <c r="I65" s="339"/>
      <c r="J65" s="339"/>
      <c r="K65" s="339"/>
      <c r="L65" s="339"/>
      <c r="M65" s="339"/>
    </row>
    <row r="66" spans="1:13">
      <c r="A66" s="335"/>
      <c r="B66" s="290" t="s">
        <v>278</v>
      </c>
      <c r="C66" s="102" t="s">
        <v>294</v>
      </c>
    </row>
    <row r="67" spans="1:13" ht="33" customHeight="1">
      <c r="A67" s="335"/>
      <c r="C67" s="339" t="s">
        <v>495</v>
      </c>
      <c r="D67" s="339"/>
      <c r="E67" s="339"/>
      <c r="F67" s="339"/>
      <c r="G67" s="339"/>
      <c r="H67" s="339"/>
      <c r="I67" s="339"/>
      <c r="J67" s="339"/>
      <c r="K67" s="339"/>
      <c r="L67" s="339"/>
      <c r="M67" s="339"/>
    </row>
    <row r="68" spans="1:13" ht="15" customHeight="1">
      <c r="A68" s="335"/>
      <c r="B68" s="339" t="s">
        <v>304</v>
      </c>
      <c r="C68" s="339"/>
      <c r="D68" s="339"/>
      <c r="E68" s="339"/>
      <c r="F68" s="339"/>
      <c r="G68" s="339"/>
      <c r="H68" s="339"/>
      <c r="I68" s="339"/>
      <c r="J68" s="339"/>
      <c r="K68" s="339"/>
      <c r="L68" s="339"/>
      <c r="M68" s="339"/>
    </row>
    <row r="69" spans="1:13">
      <c r="A69" s="335"/>
      <c r="B69" s="290" t="s">
        <v>278</v>
      </c>
      <c r="C69" s="102" t="s">
        <v>327</v>
      </c>
    </row>
    <row r="70" spans="1:13" ht="33" customHeight="1">
      <c r="A70" s="335"/>
      <c r="C70" s="339" t="s">
        <v>466</v>
      </c>
      <c r="D70" s="339"/>
      <c r="E70" s="339"/>
      <c r="F70" s="339"/>
      <c r="G70" s="339"/>
      <c r="H70" s="339"/>
      <c r="I70" s="339"/>
      <c r="J70" s="339"/>
      <c r="K70" s="339"/>
      <c r="L70" s="339"/>
      <c r="M70" s="339"/>
    </row>
    <row r="71" spans="1:13">
      <c r="A71" s="335"/>
      <c r="B71" s="290" t="s">
        <v>278</v>
      </c>
      <c r="C71" s="102" t="s">
        <v>295</v>
      </c>
    </row>
    <row r="72" spans="1:13" ht="105.75" customHeight="1">
      <c r="A72" s="335"/>
      <c r="C72" s="339" t="s">
        <v>500</v>
      </c>
      <c r="D72" s="339"/>
      <c r="E72" s="339"/>
      <c r="F72" s="339"/>
      <c r="G72" s="339"/>
      <c r="H72" s="339"/>
      <c r="I72" s="339"/>
      <c r="J72" s="339"/>
      <c r="K72" s="339"/>
      <c r="L72" s="339"/>
      <c r="M72" s="339"/>
    </row>
    <row r="73" spans="1:13" ht="5.25" customHeight="1">
      <c r="A73" s="335"/>
    </row>
    <row r="74" spans="1:13" ht="13.5" customHeight="1">
      <c r="A74" s="335"/>
      <c r="H74" s="336" t="s">
        <v>344</v>
      </c>
      <c r="I74" s="337"/>
      <c r="J74" s="337"/>
      <c r="K74" s="337"/>
      <c r="L74" s="337"/>
      <c r="M74" s="338"/>
    </row>
    <row r="75" spans="1:13" ht="27" customHeight="1">
      <c r="A75" s="335"/>
      <c r="C75" s="351" t="s">
        <v>342</v>
      </c>
      <c r="D75" s="353"/>
      <c r="E75" s="351" t="s">
        <v>343</v>
      </c>
      <c r="F75" s="352"/>
      <c r="G75" s="353"/>
      <c r="H75" s="349" t="s">
        <v>297</v>
      </c>
      <c r="I75" s="350"/>
      <c r="J75" s="349" t="s">
        <v>305</v>
      </c>
      <c r="K75" s="350"/>
      <c r="L75" s="349" t="s">
        <v>296</v>
      </c>
      <c r="M75" s="350"/>
    </row>
    <row r="76" spans="1:13">
      <c r="A76" s="335"/>
      <c r="C76" s="304" t="s">
        <v>298</v>
      </c>
      <c r="D76" s="292"/>
      <c r="E76" s="181" t="s">
        <v>300</v>
      </c>
      <c r="F76" s="106"/>
      <c r="G76" s="292"/>
      <c r="H76" s="347" t="s">
        <v>303</v>
      </c>
      <c r="I76" s="348"/>
      <c r="J76" s="347"/>
      <c r="K76" s="348"/>
      <c r="L76" s="347"/>
      <c r="M76" s="348"/>
    </row>
    <row r="77" spans="1:13">
      <c r="A77" s="335"/>
      <c r="C77" s="305" t="s">
        <v>299</v>
      </c>
      <c r="D77" s="293"/>
      <c r="E77" s="183" t="s">
        <v>300</v>
      </c>
      <c r="F77" s="297"/>
      <c r="G77" s="298"/>
      <c r="H77" s="343"/>
      <c r="I77" s="344"/>
      <c r="J77" s="343"/>
      <c r="K77" s="344"/>
      <c r="L77" s="343" t="s">
        <v>303</v>
      </c>
      <c r="M77" s="344"/>
    </row>
    <row r="78" spans="1:13">
      <c r="A78" s="335"/>
      <c r="C78" s="294"/>
      <c r="D78" s="295"/>
      <c r="E78" s="299" t="s">
        <v>293</v>
      </c>
      <c r="F78" s="300"/>
      <c r="G78" s="301"/>
      <c r="H78" s="345"/>
      <c r="I78" s="346"/>
      <c r="J78" s="345" t="s">
        <v>303</v>
      </c>
      <c r="K78" s="346"/>
      <c r="L78" s="345"/>
      <c r="M78" s="346"/>
    </row>
    <row r="79" spans="1:13">
      <c r="A79" s="335"/>
      <c r="C79" s="294"/>
      <c r="D79" s="295"/>
      <c r="E79" s="299" t="s">
        <v>301</v>
      </c>
      <c r="F79" s="300"/>
      <c r="G79" s="301"/>
      <c r="H79" s="345"/>
      <c r="I79" s="346"/>
      <c r="J79" s="345" t="s">
        <v>303</v>
      </c>
      <c r="K79" s="346"/>
      <c r="L79" s="345"/>
      <c r="M79" s="346"/>
    </row>
    <row r="80" spans="1:13">
      <c r="A80" s="335"/>
      <c r="C80" s="193"/>
      <c r="D80" s="296"/>
      <c r="E80" s="184" t="s">
        <v>302</v>
      </c>
      <c r="F80" s="302"/>
      <c r="G80" s="303"/>
      <c r="H80" s="341" t="s">
        <v>303</v>
      </c>
      <c r="I80" s="342"/>
      <c r="J80" s="341"/>
      <c r="K80" s="342"/>
      <c r="L80" s="341"/>
      <c r="M80" s="342"/>
    </row>
    <row r="81" spans="1:13">
      <c r="A81" s="335"/>
      <c r="C81" s="305" t="s">
        <v>341</v>
      </c>
      <c r="D81" s="293"/>
      <c r="E81" s="183" t="s">
        <v>300</v>
      </c>
      <c r="F81" s="297"/>
      <c r="G81" s="298"/>
      <c r="H81" s="343"/>
      <c r="I81" s="344"/>
      <c r="J81" s="343"/>
      <c r="K81" s="344"/>
      <c r="L81" s="343" t="s">
        <v>303</v>
      </c>
      <c r="M81" s="344"/>
    </row>
    <row r="82" spans="1:13">
      <c r="A82" s="335"/>
      <c r="C82" s="294"/>
      <c r="D82" s="295"/>
      <c r="E82" s="299" t="s">
        <v>293</v>
      </c>
      <c r="F82" s="300"/>
      <c r="G82" s="301"/>
      <c r="H82" s="345" t="s">
        <v>303</v>
      </c>
      <c r="I82" s="346"/>
      <c r="J82" s="345"/>
      <c r="K82" s="346"/>
      <c r="L82" s="345"/>
      <c r="M82" s="346"/>
    </row>
    <row r="83" spans="1:13">
      <c r="A83" s="335"/>
      <c r="C83" s="294"/>
      <c r="D83" s="295"/>
      <c r="E83" s="299" t="s">
        <v>301</v>
      </c>
      <c r="F83" s="300"/>
      <c r="G83" s="301"/>
      <c r="H83" s="345"/>
      <c r="I83" s="346"/>
      <c r="J83" s="345"/>
      <c r="K83" s="346"/>
      <c r="L83" s="345" t="s">
        <v>303</v>
      </c>
      <c r="M83" s="346"/>
    </row>
    <row r="84" spans="1:13">
      <c r="A84" s="335"/>
      <c r="C84" s="193"/>
      <c r="D84" s="296"/>
      <c r="E84" s="184" t="s">
        <v>302</v>
      </c>
      <c r="F84" s="302"/>
      <c r="G84" s="303"/>
      <c r="H84" s="341" t="s">
        <v>303</v>
      </c>
      <c r="I84" s="342"/>
      <c r="J84" s="341"/>
      <c r="K84" s="342"/>
      <c r="L84" s="341"/>
      <c r="M84" s="342"/>
    </row>
    <row r="85" spans="1:13">
      <c r="A85" s="335"/>
    </row>
    <row r="86" spans="1:13">
      <c r="A86" s="335"/>
      <c r="B86" s="290" t="s">
        <v>278</v>
      </c>
      <c r="C86" s="102" t="s">
        <v>306</v>
      </c>
    </row>
    <row r="87" spans="1:13" ht="27" customHeight="1">
      <c r="A87" s="335"/>
      <c r="C87" s="339" t="s">
        <v>307</v>
      </c>
      <c r="D87" s="339"/>
      <c r="E87" s="339"/>
      <c r="F87" s="339"/>
      <c r="G87" s="339"/>
      <c r="H87" s="339"/>
      <c r="I87" s="339"/>
      <c r="J87" s="339"/>
      <c r="K87" s="339"/>
      <c r="L87" s="339"/>
      <c r="M87" s="339"/>
    </row>
    <row r="89" spans="1:13" ht="15.75" customHeight="1">
      <c r="A89" s="335" t="s">
        <v>333</v>
      </c>
      <c r="B89" s="289" t="s">
        <v>272</v>
      </c>
    </row>
    <row r="90" spans="1:13" ht="72.75" customHeight="1">
      <c r="A90" s="335"/>
      <c r="B90" s="339" t="s">
        <v>501</v>
      </c>
      <c r="C90" s="339"/>
      <c r="D90" s="339"/>
      <c r="E90" s="339"/>
      <c r="F90" s="339"/>
      <c r="G90" s="339"/>
      <c r="H90" s="339"/>
      <c r="I90" s="339"/>
      <c r="J90" s="339"/>
      <c r="K90" s="339"/>
      <c r="L90" s="339"/>
      <c r="M90" s="339"/>
    </row>
    <row r="91" spans="1:13" ht="15" customHeight="1">
      <c r="A91" s="335"/>
      <c r="B91" s="339" t="s">
        <v>286</v>
      </c>
      <c r="C91" s="339"/>
      <c r="D91" s="339"/>
      <c r="E91" s="339"/>
      <c r="F91" s="339"/>
      <c r="G91" s="339"/>
      <c r="H91" s="339"/>
      <c r="I91" s="339"/>
      <c r="J91" s="339"/>
      <c r="K91" s="339"/>
      <c r="L91" s="339"/>
      <c r="M91" s="339"/>
    </row>
    <row r="92" spans="1:13">
      <c r="A92" s="335"/>
      <c r="B92" s="290" t="s">
        <v>278</v>
      </c>
      <c r="C92" s="102" t="s">
        <v>3</v>
      </c>
    </row>
    <row r="93" spans="1:13" ht="15.75" customHeight="1">
      <c r="A93" s="335"/>
      <c r="C93" s="339" t="s">
        <v>308</v>
      </c>
      <c r="D93" s="339"/>
      <c r="E93" s="339"/>
      <c r="F93" s="339"/>
      <c r="G93" s="339"/>
      <c r="H93" s="339"/>
      <c r="I93" s="339"/>
      <c r="J93" s="339"/>
      <c r="K93" s="339"/>
      <c r="L93" s="339"/>
      <c r="M93" s="339"/>
    </row>
    <row r="94" spans="1:13">
      <c r="A94" s="335"/>
      <c r="B94" s="290" t="s">
        <v>278</v>
      </c>
      <c r="C94" s="102" t="s">
        <v>309</v>
      </c>
    </row>
    <row r="95" spans="1:13" ht="27" customHeight="1">
      <c r="A95" s="335"/>
      <c r="C95" s="339" t="s">
        <v>310</v>
      </c>
      <c r="D95" s="339"/>
      <c r="E95" s="339"/>
      <c r="F95" s="339"/>
      <c r="G95" s="339"/>
      <c r="H95" s="339"/>
      <c r="I95" s="339"/>
      <c r="J95" s="339"/>
      <c r="K95" s="339"/>
      <c r="L95" s="339"/>
      <c r="M95" s="339"/>
    </row>
    <row r="96" spans="1:13">
      <c r="A96" s="335"/>
      <c r="B96" s="290" t="s">
        <v>278</v>
      </c>
      <c r="C96" s="102" t="s">
        <v>313</v>
      </c>
    </row>
    <row r="97" spans="1:13" ht="54" customHeight="1">
      <c r="A97" s="335"/>
      <c r="C97" s="339" t="s">
        <v>502</v>
      </c>
      <c r="D97" s="339"/>
      <c r="E97" s="339"/>
      <c r="F97" s="339"/>
      <c r="G97" s="339"/>
      <c r="H97" s="339"/>
      <c r="I97" s="339"/>
      <c r="J97" s="339"/>
      <c r="K97" s="339"/>
      <c r="L97" s="339"/>
      <c r="M97" s="339"/>
    </row>
    <row r="98" spans="1:13">
      <c r="A98" s="335"/>
      <c r="B98" s="290" t="s">
        <v>278</v>
      </c>
      <c r="C98" s="102" t="s">
        <v>311</v>
      </c>
    </row>
    <row r="99" spans="1:13" ht="15.75" customHeight="1">
      <c r="A99" s="335"/>
      <c r="C99" s="339" t="s">
        <v>312</v>
      </c>
      <c r="D99" s="339"/>
      <c r="E99" s="339"/>
      <c r="F99" s="339"/>
      <c r="G99" s="339"/>
      <c r="H99" s="339"/>
      <c r="I99" s="339"/>
      <c r="J99" s="339"/>
      <c r="K99" s="339"/>
      <c r="L99" s="339"/>
      <c r="M99" s="339"/>
    </row>
    <row r="100" spans="1:13" ht="15.75" customHeight="1">
      <c r="A100" s="335"/>
      <c r="C100" s="132"/>
      <c r="D100" s="132"/>
      <c r="E100" s="132"/>
      <c r="F100" s="132"/>
      <c r="G100" s="132"/>
      <c r="H100" s="132"/>
      <c r="I100" s="132"/>
      <c r="J100" s="132"/>
      <c r="K100" s="132"/>
      <c r="L100" s="132"/>
      <c r="M100" s="132"/>
    </row>
    <row r="101" spans="1:13" ht="15" customHeight="1">
      <c r="A101" s="335"/>
      <c r="B101" s="339" t="s">
        <v>314</v>
      </c>
      <c r="C101" s="339"/>
      <c r="D101" s="339"/>
      <c r="E101" s="339"/>
      <c r="F101" s="339"/>
      <c r="G101" s="339"/>
      <c r="H101" s="339"/>
      <c r="I101" s="339"/>
      <c r="J101" s="339"/>
      <c r="K101" s="339"/>
      <c r="L101" s="339"/>
      <c r="M101" s="339"/>
    </row>
    <row r="102" spans="1:13" ht="13.5">
      <c r="A102" s="335"/>
      <c r="B102" s="290" t="s">
        <v>278</v>
      </c>
      <c r="C102" s="102" t="s">
        <v>315</v>
      </c>
    </row>
    <row r="103" spans="1:13" ht="32.25" customHeight="1">
      <c r="A103" s="335"/>
      <c r="C103" s="339" t="s">
        <v>316</v>
      </c>
      <c r="D103" s="339"/>
      <c r="E103" s="339"/>
      <c r="F103" s="339"/>
      <c r="G103" s="339"/>
      <c r="H103" s="339"/>
      <c r="I103" s="339"/>
      <c r="J103" s="339"/>
      <c r="K103" s="339"/>
      <c r="L103" s="339"/>
      <c r="M103" s="339"/>
    </row>
    <row r="104" spans="1:13">
      <c r="A104" s="309"/>
    </row>
    <row r="105" spans="1:13" ht="15.75" customHeight="1">
      <c r="A105" s="335" t="s">
        <v>331</v>
      </c>
      <c r="B105" s="289" t="s">
        <v>503</v>
      </c>
    </row>
    <row r="106" spans="1:13" ht="12" customHeight="1">
      <c r="A106" s="335"/>
      <c r="B106" s="339" t="s">
        <v>504</v>
      </c>
      <c r="C106" s="339"/>
      <c r="D106" s="339"/>
      <c r="E106" s="339"/>
      <c r="F106" s="339"/>
      <c r="G106" s="339"/>
      <c r="H106" s="339"/>
      <c r="I106" s="339"/>
      <c r="J106" s="339"/>
      <c r="K106" s="339"/>
      <c r="L106" s="339"/>
      <c r="M106" s="339"/>
    </row>
    <row r="107" spans="1:13" ht="15" customHeight="1">
      <c r="A107" s="335"/>
      <c r="B107" s="339" t="s">
        <v>318</v>
      </c>
      <c r="C107" s="339"/>
      <c r="D107" s="339"/>
      <c r="E107" s="339"/>
      <c r="F107" s="339"/>
      <c r="G107" s="339"/>
      <c r="H107" s="339"/>
      <c r="I107" s="339"/>
      <c r="J107" s="339"/>
      <c r="K107" s="339"/>
      <c r="L107" s="339"/>
      <c r="M107" s="339"/>
    </row>
    <row r="108" spans="1:13">
      <c r="A108" s="335"/>
      <c r="B108" s="290" t="s">
        <v>278</v>
      </c>
      <c r="C108" s="102" t="s">
        <v>319</v>
      </c>
    </row>
    <row r="109" spans="1:13" ht="15.75" customHeight="1">
      <c r="A109" s="335"/>
      <c r="C109" s="339" t="s">
        <v>320</v>
      </c>
      <c r="D109" s="339"/>
      <c r="E109" s="339"/>
      <c r="F109" s="339"/>
      <c r="G109" s="339"/>
      <c r="H109" s="339"/>
      <c r="I109" s="339"/>
      <c r="J109" s="339"/>
      <c r="K109" s="339"/>
      <c r="L109" s="339"/>
      <c r="M109" s="339"/>
    </row>
    <row r="110" spans="1:13">
      <c r="A110" s="335"/>
      <c r="B110" s="290" t="s">
        <v>278</v>
      </c>
      <c r="C110" s="102" t="s">
        <v>321</v>
      </c>
    </row>
    <row r="111" spans="1:13" ht="15.75" customHeight="1">
      <c r="A111" s="335"/>
      <c r="C111" s="339" t="s">
        <v>322</v>
      </c>
      <c r="D111" s="339"/>
      <c r="E111" s="339"/>
      <c r="F111" s="339"/>
      <c r="G111" s="339"/>
      <c r="H111" s="339"/>
      <c r="I111" s="339"/>
      <c r="J111" s="339"/>
      <c r="K111" s="339"/>
      <c r="L111" s="339"/>
      <c r="M111" s="339"/>
    </row>
    <row r="112" spans="1:13">
      <c r="A112" s="335"/>
      <c r="B112" s="290" t="s">
        <v>278</v>
      </c>
      <c r="C112" s="102" t="s">
        <v>82</v>
      </c>
    </row>
    <row r="113" spans="1:13" ht="26.25" customHeight="1">
      <c r="A113" s="335"/>
      <c r="C113" s="339" t="s">
        <v>345</v>
      </c>
      <c r="D113" s="339"/>
      <c r="E113" s="339"/>
      <c r="F113" s="339"/>
      <c r="G113" s="339"/>
      <c r="H113" s="339"/>
      <c r="I113" s="339"/>
      <c r="J113" s="339"/>
      <c r="K113" s="339"/>
      <c r="L113" s="339"/>
      <c r="M113" s="339"/>
    </row>
    <row r="114" spans="1:13">
      <c r="A114" s="335"/>
      <c r="B114" s="290" t="s">
        <v>278</v>
      </c>
      <c r="C114" s="102" t="s">
        <v>101</v>
      </c>
    </row>
    <row r="115" spans="1:13" ht="28.5" customHeight="1">
      <c r="A115" s="335"/>
      <c r="C115" s="339" t="s">
        <v>323</v>
      </c>
      <c r="D115" s="339"/>
      <c r="E115" s="339"/>
      <c r="F115" s="339"/>
      <c r="G115" s="339"/>
      <c r="H115" s="339"/>
      <c r="I115" s="339"/>
      <c r="J115" s="339"/>
      <c r="K115" s="339"/>
      <c r="L115" s="339"/>
      <c r="M115" s="339"/>
    </row>
    <row r="116" spans="1:13">
      <c r="A116" s="335"/>
      <c r="B116" s="290" t="s">
        <v>278</v>
      </c>
      <c r="C116" s="102" t="s">
        <v>324</v>
      </c>
    </row>
    <row r="117" spans="1:13" ht="28.5" customHeight="1">
      <c r="A117" s="335"/>
      <c r="C117" s="339" t="s">
        <v>325</v>
      </c>
      <c r="D117" s="339"/>
      <c r="E117" s="339"/>
      <c r="F117" s="339"/>
      <c r="G117" s="339"/>
      <c r="H117" s="339"/>
      <c r="I117" s="339"/>
      <c r="J117" s="339"/>
      <c r="K117" s="339"/>
      <c r="L117" s="339"/>
      <c r="M117" s="339"/>
    </row>
    <row r="118" spans="1:13">
      <c r="A118" s="310"/>
      <c r="B118" s="311"/>
    </row>
    <row r="119" spans="1:13">
      <c r="A119" s="310"/>
      <c r="B119" s="311"/>
    </row>
    <row r="120" spans="1:13" ht="15.75">
      <c r="B120" s="288" t="s">
        <v>336</v>
      </c>
    </row>
    <row r="122" spans="1:13">
      <c r="B122" s="287" t="s">
        <v>273</v>
      </c>
      <c r="C122" s="287"/>
      <c r="D122" s="287" t="s">
        <v>274</v>
      </c>
    </row>
    <row r="123" spans="1:13">
      <c r="B123" s="287"/>
      <c r="C123" s="287"/>
      <c r="D123" s="287"/>
    </row>
    <row r="124" spans="1:13" ht="13.5">
      <c r="B124" s="281" t="s">
        <v>120</v>
      </c>
      <c r="D124" s="95" t="s">
        <v>506</v>
      </c>
    </row>
    <row r="125" spans="1:13" ht="13.5">
      <c r="B125" s="281" t="s">
        <v>121</v>
      </c>
      <c r="D125" s="95" t="s">
        <v>505</v>
      </c>
    </row>
    <row r="126" spans="1:13">
      <c r="B126" s="95" t="s">
        <v>171</v>
      </c>
      <c r="D126" s="95" t="s">
        <v>275</v>
      </c>
    </row>
    <row r="127" spans="1:13">
      <c r="B127" s="95" t="s">
        <v>276</v>
      </c>
      <c r="D127" s="95" t="s">
        <v>88</v>
      </c>
    </row>
  </sheetData>
  <sheetProtection password="994E" sheet="1" objects="1" scenarios="1"/>
  <mergeCells count="76">
    <mergeCell ref="C50:M50"/>
    <mergeCell ref="C30:M30"/>
    <mergeCell ref="C34:M34"/>
    <mergeCell ref="C36:M36"/>
    <mergeCell ref="B40:M40"/>
    <mergeCell ref="C42:M42"/>
    <mergeCell ref="C44:M44"/>
    <mergeCell ref="C46:M46"/>
    <mergeCell ref="C48:M48"/>
    <mergeCell ref="C65:M65"/>
    <mergeCell ref="C53:M53"/>
    <mergeCell ref="B56:M56"/>
    <mergeCell ref="C59:M59"/>
    <mergeCell ref="C61:M61"/>
    <mergeCell ref="C63:M63"/>
    <mergeCell ref="B57:M57"/>
    <mergeCell ref="C67:M67"/>
    <mergeCell ref="C72:M72"/>
    <mergeCell ref="B68:M68"/>
    <mergeCell ref="L75:M75"/>
    <mergeCell ref="J75:K75"/>
    <mergeCell ref="H75:I75"/>
    <mergeCell ref="E75:G75"/>
    <mergeCell ref="C75:D75"/>
    <mergeCell ref="L79:M79"/>
    <mergeCell ref="H76:I76"/>
    <mergeCell ref="J76:K76"/>
    <mergeCell ref="L76:M76"/>
    <mergeCell ref="H77:I77"/>
    <mergeCell ref="J77:K77"/>
    <mergeCell ref="L77:M77"/>
    <mergeCell ref="H78:I78"/>
    <mergeCell ref="J78:K78"/>
    <mergeCell ref="L78:M78"/>
    <mergeCell ref="H79:I79"/>
    <mergeCell ref="J79:K79"/>
    <mergeCell ref="C87:M87"/>
    <mergeCell ref="H82:I82"/>
    <mergeCell ref="J82:K82"/>
    <mergeCell ref="L82:M82"/>
    <mergeCell ref="H83:I83"/>
    <mergeCell ref="J83:K83"/>
    <mergeCell ref="L83:M83"/>
    <mergeCell ref="H84:I84"/>
    <mergeCell ref="J84:K84"/>
    <mergeCell ref="L84:M84"/>
    <mergeCell ref="H80:I80"/>
    <mergeCell ref="J80:K80"/>
    <mergeCell ref="L80:M80"/>
    <mergeCell ref="H81:I81"/>
    <mergeCell ref="J81:K81"/>
    <mergeCell ref="L81:M81"/>
    <mergeCell ref="B107:M107"/>
    <mergeCell ref="C109:M109"/>
    <mergeCell ref="B90:M90"/>
    <mergeCell ref="B91:M91"/>
    <mergeCell ref="C93:M93"/>
    <mergeCell ref="C95:M95"/>
    <mergeCell ref="C97:M97"/>
    <mergeCell ref="C99:M99"/>
    <mergeCell ref="A55:A87"/>
    <mergeCell ref="H74:M74"/>
    <mergeCell ref="A89:A103"/>
    <mergeCell ref="A105:A117"/>
    <mergeCell ref="B28:M28"/>
    <mergeCell ref="C32:M32"/>
    <mergeCell ref="A39:A50"/>
    <mergeCell ref="A52:A53"/>
    <mergeCell ref="C111:M111"/>
    <mergeCell ref="C113:M113"/>
    <mergeCell ref="C115:M115"/>
    <mergeCell ref="C117:M117"/>
    <mergeCell ref="C70:M70"/>
    <mergeCell ref="B101:M101"/>
    <mergeCell ref="C103:M103"/>
    <mergeCell ref="B106:M106"/>
  </mergeCells>
  <pageMargins left="0.7" right="0.7" top="0.78740157499999996" bottom="0.78740157499999996" header="0.3" footer="0.3"/>
  <pageSetup paperSize="9" orientation="portrait" horizontalDpi="4294967292"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7"/>
  <dimension ref="A1:AC103"/>
  <sheetViews>
    <sheetView workbookViewId="0">
      <selection activeCell="H13" sqref="H13"/>
    </sheetView>
  </sheetViews>
  <sheetFormatPr baseColWidth="10" defaultRowHeight="15"/>
  <cols>
    <col min="1" max="1" width="6.5703125" customWidth="1"/>
    <col min="2" max="2" width="21.28515625" customWidth="1"/>
    <col min="3" max="3" width="8.42578125" bestFit="1" customWidth="1"/>
    <col min="4" max="5" width="10.28515625" customWidth="1"/>
    <col min="6" max="6" width="6.140625" customWidth="1"/>
    <col min="7" max="7" width="31.7109375" customWidth="1"/>
    <col min="8" max="9" width="11.42578125" hidden="1" customWidth="1"/>
    <col min="10" max="10" width="12.42578125" customWidth="1"/>
    <col min="11" max="11" width="12.28515625" customWidth="1"/>
    <col min="12" max="12" width="4.28515625" customWidth="1"/>
    <col min="13" max="13" width="8.7109375" customWidth="1"/>
    <col min="14" max="14" width="16.85546875" customWidth="1"/>
    <col min="19" max="19" width="11.42578125" hidden="1" customWidth="1"/>
    <col min="21" max="21" width="6.85546875" bestFit="1" customWidth="1"/>
    <col min="22" max="22" width="7" customWidth="1"/>
    <col min="23" max="23" width="25.42578125" customWidth="1"/>
    <col min="24" max="27" width="19.42578125" customWidth="1"/>
    <col min="28" max="28" width="20.85546875" bestFit="1" customWidth="1"/>
  </cols>
  <sheetData>
    <row r="1" spans="1:29" ht="33.75" customHeight="1">
      <c r="A1" s="409" t="s">
        <v>100</v>
      </c>
      <c r="B1" s="409"/>
      <c r="C1" s="409"/>
      <c r="D1" s="409"/>
      <c r="E1" s="409"/>
      <c r="F1" s="409"/>
      <c r="G1" s="409"/>
      <c r="H1" s="409"/>
      <c r="I1" s="409"/>
      <c r="J1" s="409"/>
      <c r="K1" s="410" t="str">
        <f>IF(H12=0,"",IF(H12&lt;H13,"Nachweis erfüllt","Nachweis nicht erfüllt."))</f>
        <v/>
      </c>
      <c r="L1" s="410"/>
      <c r="M1" s="410"/>
      <c r="N1" s="410"/>
      <c r="O1" s="410"/>
      <c r="P1" s="410"/>
      <c r="Q1" s="410"/>
      <c r="V1" t="s">
        <v>6</v>
      </c>
    </row>
    <row r="2" spans="1:29">
      <c r="H2" s="78"/>
      <c r="I2" s="78"/>
      <c r="V2" t="s">
        <v>7</v>
      </c>
    </row>
    <row r="3" spans="1:29" ht="15.75" thickBot="1">
      <c r="A3" t="s">
        <v>15</v>
      </c>
      <c r="C3" s="411" t="s">
        <v>109</v>
      </c>
      <c r="D3" s="412"/>
      <c r="E3" s="412"/>
      <c r="F3" s="412"/>
      <c r="G3" s="413"/>
      <c r="H3" s="79"/>
      <c r="I3" s="79"/>
      <c r="K3" s="71"/>
      <c r="L3" s="71"/>
      <c r="M3" s="71"/>
      <c r="N3" s="71"/>
      <c r="O3" s="71"/>
      <c r="P3" s="71"/>
      <c r="Q3" s="71"/>
    </row>
    <row r="4" spans="1:29">
      <c r="H4" s="78"/>
      <c r="I4" s="78"/>
      <c r="K4" s="71"/>
      <c r="L4" s="71"/>
      <c r="M4" s="71"/>
      <c r="N4" s="71"/>
      <c r="O4" s="71"/>
      <c r="P4" s="71"/>
      <c r="Q4" s="71"/>
      <c r="V4" s="1" t="s">
        <v>26</v>
      </c>
      <c r="W4" s="2" t="s">
        <v>27</v>
      </c>
      <c r="X4" s="395" t="s">
        <v>28</v>
      </c>
      <c r="Y4" s="395"/>
      <c r="Z4" s="396" t="s">
        <v>70</v>
      </c>
      <c r="AA4" s="396"/>
      <c r="AB4" s="397"/>
    </row>
    <row r="5" spans="1:29">
      <c r="A5" t="s">
        <v>16</v>
      </c>
      <c r="C5" s="398"/>
      <c r="D5" s="399"/>
      <c r="E5" s="399"/>
      <c r="F5" s="399"/>
      <c r="G5" s="400"/>
      <c r="H5" s="79"/>
      <c r="I5" s="79"/>
      <c r="K5" s="71"/>
      <c r="L5" s="71"/>
      <c r="M5" s="71"/>
      <c r="N5" s="71"/>
      <c r="O5" s="71"/>
      <c r="P5" s="71"/>
      <c r="Q5" s="71"/>
      <c r="V5" s="3"/>
      <c r="W5" s="4"/>
      <c r="X5" s="67" t="s">
        <v>76</v>
      </c>
      <c r="Y5" s="66" t="s">
        <v>75</v>
      </c>
      <c r="Z5" s="10" t="s">
        <v>71</v>
      </c>
      <c r="AA5" s="10" t="s">
        <v>72</v>
      </c>
      <c r="AB5" s="34" t="s">
        <v>73</v>
      </c>
    </row>
    <row r="6" spans="1:29">
      <c r="A6" t="s">
        <v>17</v>
      </c>
      <c r="C6" s="401">
        <f ca="1">TODAY()</f>
        <v>44888</v>
      </c>
      <c r="D6" s="402"/>
      <c r="E6" s="402"/>
      <c r="F6" s="402"/>
      <c r="G6" s="403"/>
      <c r="H6" s="80"/>
      <c r="I6" s="80"/>
      <c r="K6" s="71"/>
      <c r="L6" s="71"/>
      <c r="M6" s="71"/>
      <c r="N6" s="71"/>
      <c r="O6" s="71"/>
      <c r="P6" s="71"/>
      <c r="Q6" s="71"/>
      <c r="V6" s="3">
        <v>2.1</v>
      </c>
      <c r="W6" s="4" t="s">
        <v>29</v>
      </c>
      <c r="X6" s="52">
        <v>7.7</v>
      </c>
      <c r="Y6" s="52">
        <v>5</v>
      </c>
      <c r="Z6" s="54" t="s">
        <v>74</v>
      </c>
      <c r="AA6" s="54"/>
      <c r="AB6" s="55"/>
      <c r="AC6">
        <v>0</v>
      </c>
    </row>
    <row r="7" spans="1:29">
      <c r="C7" s="75"/>
      <c r="D7" s="76"/>
      <c r="E7" s="76"/>
      <c r="F7" s="76"/>
      <c r="G7" s="77"/>
      <c r="H7" s="80"/>
      <c r="I7" s="80"/>
      <c r="K7" s="71"/>
      <c r="L7" s="71"/>
      <c r="M7" s="71"/>
      <c r="N7" s="71"/>
      <c r="O7" s="71"/>
      <c r="P7" s="71"/>
      <c r="Q7" s="71"/>
      <c r="V7" s="3">
        <v>2.2000000000000002</v>
      </c>
      <c r="W7" s="4" t="s">
        <v>30</v>
      </c>
      <c r="X7" s="52">
        <v>6.6</v>
      </c>
      <c r="Y7" s="52">
        <v>4.3</v>
      </c>
      <c r="Z7" s="54" t="s">
        <v>74</v>
      </c>
      <c r="AA7" s="54"/>
      <c r="AB7" s="55"/>
      <c r="AC7">
        <v>0</v>
      </c>
    </row>
    <row r="8" spans="1:29">
      <c r="H8" s="78"/>
      <c r="I8" s="78"/>
      <c r="K8" s="71"/>
      <c r="L8" s="71"/>
      <c r="M8" s="71"/>
      <c r="N8" s="71"/>
      <c r="O8" s="71"/>
      <c r="P8" s="71"/>
      <c r="Q8" s="71"/>
      <c r="V8" s="3">
        <v>3.1</v>
      </c>
      <c r="W8" s="4" t="s">
        <v>31</v>
      </c>
      <c r="X8" s="52">
        <v>12.5</v>
      </c>
      <c r="Y8" s="52">
        <v>8.1</v>
      </c>
      <c r="Z8" s="54"/>
      <c r="AA8" s="54" t="s">
        <v>74</v>
      </c>
      <c r="AB8" s="55"/>
      <c r="AC8">
        <v>2</v>
      </c>
    </row>
    <row r="9" spans="1:29" ht="15.75" thickBot="1">
      <c r="A9" s="7" t="s">
        <v>24</v>
      </c>
      <c r="H9" s="78"/>
      <c r="I9" s="78"/>
      <c r="K9" s="71"/>
      <c r="L9" s="71"/>
      <c r="M9" s="71"/>
      <c r="N9" s="71"/>
      <c r="O9" s="71"/>
      <c r="P9" s="71"/>
      <c r="Q9" s="71"/>
      <c r="V9" s="3">
        <v>3.2</v>
      </c>
      <c r="W9" s="4" t="s">
        <v>32</v>
      </c>
      <c r="X9" s="52">
        <v>9.8000000000000007</v>
      </c>
      <c r="Y9" s="52">
        <v>6.4</v>
      </c>
      <c r="Z9" s="54"/>
      <c r="AA9" s="54" t="s">
        <v>74</v>
      </c>
      <c r="AB9" s="55"/>
      <c r="AC9">
        <v>2</v>
      </c>
    </row>
    <row r="10" spans="1:29">
      <c r="A10" s="26" t="s">
        <v>0</v>
      </c>
      <c r="B10" s="27"/>
      <c r="C10" s="27"/>
      <c r="D10" s="27"/>
      <c r="E10" s="27"/>
      <c r="F10" s="27"/>
      <c r="G10" s="27" t="s">
        <v>95</v>
      </c>
      <c r="H10" s="81"/>
      <c r="I10" s="82"/>
      <c r="J10" s="50">
        <f>SUM(C19:C103)</f>
        <v>300</v>
      </c>
      <c r="K10" s="32" t="s">
        <v>19</v>
      </c>
      <c r="L10" s="71"/>
      <c r="M10" s="71"/>
      <c r="N10" s="71"/>
      <c r="O10" s="71"/>
      <c r="P10" s="71"/>
      <c r="Q10" s="71"/>
      <c r="V10" s="3">
        <v>3.3</v>
      </c>
      <c r="W10" s="4" t="s">
        <v>33</v>
      </c>
      <c r="X10" s="52">
        <v>12.5</v>
      </c>
      <c r="Y10" s="52">
        <v>8.1</v>
      </c>
      <c r="Z10" s="54"/>
      <c r="AA10" s="54" t="s">
        <v>74</v>
      </c>
      <c r="AB10" s="55"/>
      <c r="AC10">
        <v>2</v>
      </c>
    </row>
    <row r="11" spans="1:29">
      <c r="A11" s="28" t="s">
        <v>1</v>
      </c>
      <c r="B11" s="29"/>
      <c r="C11" s="29"/>
      <c r="D11" s="29"/>
      <c r="E11" s="29"/>
      <c r="F11" s="29"/>
      <c r="G11" s="29" t="s">
        <v>96</v>
      </c>
      <c r="H11" s="81"/>
      <c r="I11" s="82"/>
      <c r="J11" s="51">
        <f>SUM(P19:P103)</f>
        <v>2020</v>
      </c>
      <c r="K11" s="34" t="s">
        <v>20</v>
      </c>
      <c r="L11" s="71"/>
      <c r="M11" s="71"/>
      <c r="N11" s="71"/>
      <c r="O11" s="71"/>
      <c r="P11" s="71"/>
      <c r="Q11" s="71"/>
      <c r="V11" s="3">
        <v>3.4</v>
      </c>
      <c r="W11" s="4" t="s">
        <v>34</v>
      </c>
      <c r="X11" s="52">
        <v>7.1</v>
      </c>
      <c r="Y11" s="52">
        <v>4.5999999999999996</v>
      </c>
      <c r="Z11" s="54" t="s">
        <v>74</v>
      </c>
      <c r="AA11" s="54"/>
      <c r="AB11" s="55"/>
      <c r="AC11">
        <v>0</v>
      </c>
    </row>
    <row r="12" spans="1:29">
      <c r="A12" s="28" t="s">
        <v>82</v>
      </c>
      <c r="B12" s="29"/>
      <c r="C12" s="29"/>
      <c r="D12" s="29"/>
      <c r="E12" s="29"/>
      <c r="F12" s="29"/>
      <c r="G12" s="29" t="s">
        <v>97</v>
      </c>
      <c r="H12" s="83"/>
      <c r="I12" s="82"/>
      <c r="J12" s="68">
        <f>J11/J10</f>
        <v>6.7333333333333334</v>
      </c>
      <c r="K12" s="34" t="s">
        <v>81</v>
      </c>
      <c r="L12" s="71"/>
      <c r="M12" s="71"/>
      <c r="N12" s="71"/>
      <c r="O12" s="71"/>
      <c r="P12" s="71"/>
      <c r="Q12" s="71"/>
      <c r="V12" s="3" t="s">
        <v>74</v>
      </c>
      <c r="W12" s="4"/>
      <c r="X12" s="52">
        <v>0</v>
      </c>
      <c r="Y12" s="52">
        <v>0</v>
      </c>
      <c r="Z12" s="54"/>
      <c r="AA12" s="54"/>
      <c r="AB12" s="55"/>
    </row>
    <row r="13" spans="1:29">
      <c r="A13" s="28" t="s">
        <v>101</v>
      </c>
      <c r="B13" s="29"/>
      <c r="C13" s="29"/>
      <c r="D13" s="29"/>
      <c r="E13" s="29"/>
      <c r="F13" s="29"/>
      <c r="G13" s="29" t="s">
        <v>98</v>
      </c>
      <c r="H13" s="83"/>
      <c r="I13" s="82"/>
      <c r="J13" s="68">
        <f>SUMPRODUCT(C19:C103,J19:J103)/J10</f>
        <v>7.5333333333333332</v>
      </c>
      <c r="K13" s="34" t="s">
        <v>81</v>
      </c>
      <c r="L13" s="71"/>
      <c r="M13" s="71"/>
      <c r="N13" s="71"/>
      <c r="O13" s="71"/>
      <c r="P13" s="71"/>
      <c r="Q13" s="71"/>
      <c r="V13" s="3">
        <v>4.0999999999999996</v>
      </c>
      <c r="W13" s="4" t="s">
        <v>35</v>
      </c>
      <c r="X13" s="52">
        <v>11</v>
      </c>
      <c r="Y13" s="52">
        <v>7.2</v>
      </c>
      <c r="Z13" s="54"/>
      <c r="AA13" s="54" t="s">
        <v>74</v>
      </c>
      <c r="AB13" s="55"/>
      <c r="AC13">
        <v>2</v>
      </c>
    </row>
    <row r="14" spans="1:29" ht="15.75" thickBot="1">
      <c r="A14" s="30" t="s">
        <v>2</v>
      </c>
      <c r="B14" s="31"/>
      <c r="C14" s="31"/>
      <c r="D14" s="31"/>
      <c r="E14" s="31"/>
      <c r="F14" s="31"/>
      <c r="G14" s="31" t="s">
        <v>99</v>
      </c>
      <c r="H14" s="84"/>
      <c r="I14" s="82"/>
      <c r="J14" s="49" t="str">
        <f>IF(J12=0,"",IF(J12&lt;J13,"erfüllt","nicht i.O."))</f>
        <v>erfüllt</v>
      </c>
      <c r="K14" s="35"/>
      <c r="L14" s="71"/>
      <c r="M14" s="71"/>
      <c r="N14" s="71"/>
      <c r="O14" s="71"/>
      <c r="P14" s="71"/>
      <c r="Q14" s="71"/>
      <c r="V14" s="3">
        <v>4.2</v>
      </c>
      <c r="W14" s="4" t="s">
        <v>36</v>
      </c>
      <c r="X14" s="52">
        <v>7.5</v>
      </c>
      <c r="Y14" s="52">
        <v>4.9000000000000004</v>
      </c>
      <c r="Z14" s="54"/>
      <c r="AA14" s="54" t="s">
        <v>74</v>
      </c>
      <c r="AB14" s="55"/>
      <c r="AC14">
        <v>2</v>
      </c>
    </row>
    <row r="15" spans="1:29">
      <c r="G15" s="86"/>
      <c r="H15" s="78"/>
      <c r="I15" s="78"/>
      <c r="V15" s="3">
        <v>4.3</v>
      </c>
      <c r="W15" s="4" t="s">
        <v>37</v>
      </c>
      <c r="X15" s="52">
        <v>5.9</v>
      </c>
      <c r="Y15" s="52">
        <v>3.8</v>
      </c>
      <c r="Z15" s="54"/>
      <c r="AA15" s="54" t="s">
        <v>74</v>
      </c>
      <c r="AB15" s="55"/>
      <c r="AC15">
        <v>2</v>
      </c>
    </row>
    <row r="16" spans="1:29" ht="15.75" thickBot="1">
      <c r="A16" s="7" t="s">
        <v>9</v>
      </c>
      <c r="B16" s="7"/>
      <c r="C16" s="7"/>
      <c r="D16" s="7"/>
      <c r="E16" s="7"/>
      <c r="M16" s="7" t="s">
        <v>80</v>
      </c>
      <c r="P16" s="404" t="s">
        <v>14</v>
      </c>
      <c r="Q16" s="405"/>
      <c r="R16" s="406"/>
      <c r="V16" s="3">
        <v>4.4000000000000004</v>
      </c>
      <c r="W16" s="4" t="s">
        <v>38</v>
      </c>
      <c r="X16" s="52">
        <v>9.8000000000000007</v>
      </c>
      <c r="Y16" s="52">
        <v>6.4</v>
      </c>
      <c r="Z16" s="54"/>
      <c r="AA16" s="54" t="s">
        <v>74</v>
      </c>
      <c r="AB16" s="55"/>
      <c r="AC16">
        <v>2</v>
      </c>
    </row>
    <row r="17" spans="1:29" ht="63" customHeight="1">
      <c r="A17" s="8" t="s">
        <v>3</v>
      </c>
      <c r="B17" s="9" t="s">
        <v>12</v>
      </c>
      <c r="C17" s="61" t="s">
        <v>92</v>
      </c>
      <c r="D17" s="61" t="s">
        <v>91</v>
      </c>
      <c r="E17" s="87" t="s">
        <v>93</v>
      </c>
      <c r="F17" s="9" t="s">
        <v>18</v>
      </c>
      <c r="G17" s="9"/>
      <c r="H17" s="61" t="s">
        <v>84</v>
      </c>
      <c r="I17" s="61" t="s">
        <v>85</v>
      </c>
      <c r="J17" s="72" t="s">
        <v>90</v>
      </c>
      <c r="K17" s="85" t="s">
        <v>102</v>
      </c>
      <c r="M17" s="8" t="s">
        <v>3</v>
      </c>
      <c r="N17" s="61" t="s">
        <v>89</v>
      </c>
      <c r="O17" s="72" t="s">
        <v>87</v>
      </c>
      <c r="P17" s="72" t="s">
        <v>94</v>
      </c>
      <c r="Q17" s="64" t="s">
        <v>77</v>
      </c>
      <c r="R17" s="64" t="s">
        <v>78</v>
      </c>
      <c r="S17" s="69" t="s">
        <v>83</v>
      </c>
      <c r="T17" s="58"/>
      <c r="U17" s="58"/>
      <c r="V17" s="3">
        <v>4.5</v>
      </c>
      <c r="W17" s="4" t="s">
        <v>39</v>
      </c>
      <c r="X17" s="52">
        <v>11</v>
      </c>
      <c r="Y17" s="52">
        <v>7.2</v>
      </c>
      <c r="Z17" s="54"/>
      <c r="AA17" s="54" t="s">
        <v>74</v>
      </c>
      <c r="AB17" s="55"/>
      <c r="AC17">
        <v>2</v>
      </c>
    </row>
    <row r="18" spans="1:29" ht="15.75" thickBot="1">
      <c r="A18" s="17"/>
      <c r="B18" s="12"/>
      <c r="C18" s="18" t="s">
        <v>13</v>
      </c>
      <c r="D18" s="407" t="s">
        <v>86</v>
      </c>
      <c r="E18" s="408"/>
      <c r="F18" s="38" t="s">
        <v>3</v>
      </c>
      <c r="G18" s="12" t="s">
        <v>8</v>
      </c>
      <c r="H18" s="12"/>
      <c r="I18" s="12"/>
      <c r="J18" s="18" t="s">
        <v>10</v>
      </c>
      <c r="K18" s="19" t="s">
        <v>11</v>
      </c>
      <c r="M18" s="17"/>
      <c r="N18" s="12"/>
      <c r="O18" s="18" t="s">
        <v>11</v>
      </c>
      <c r="P18" s="18" t="s">
        <v>11</v>
      </c>
      <c r="Q18" s="18" t="s">
        <v>88</v>
      </c>
      <c r="R18" s="18" t="s">
        <v>11</v>
      </c>
      <c r="S18" s="18" t="s">
        <v>79</v>
      </c>
      <c r="T18" s="59"/>
      <c r="U18" s="59"/>
      <c r="V18" s="3">
        <v>5.0999999999999996</v>
      </c>
      <c r="W18" s="4" t="s">
        <v>40</v>
      </c>
      <c r="X18" s="52">
        <v>14.9</v>
      </c>
      <c r="Y18" s="52">
        <v>9.6999999999999993</v>
      </c>
      <c r="Z18" s="54" t="s">
        <v>74</v>
      </c>
      <c r="AA18" s="54"/>
      <c r="AB18" s="55"/>
      <c r="AC18">
        <v>0</v>
      </c>
    </row>
    <row r="19" spans="1:29">
      <c r="A19" s="20">
        <v>1</v>
      </c>
      <c r="B19" s="21" t="s">
        <v>103</v>
      </c>
      <c r="C19" s="42">
        <v>100</v>
      </c>
      <c r="D19" s="73">
        <v>1</v>
      </c>
      <c r="E19" s="73">
        <v>0</v>
      </c>
      <c r="F19" s="39">
        <v>2.2000000000000002</v>
      </c>
      <c r="G19" s="14" t="str">
        <f t="shared" ref="G19:G82" si="0">VLOOKUP(F19,$V$6:$Y$49,2,FALSE)</f>
        <v>Empfang, Lobby</v>
      </c>
      <c r="H19" s="70">
        <f t="shared" ref="H19:H26" si="1">VLOOKUP(F19,$V$6:$AC$49,8,FALSE)</f>
        <v>0</v>
      </c>
      <c r="I19" s="70">
        <f>IF(H19=1,H19+1-(2*D19+E19),H19-(D19+E19))</f>
        <v>-1</v>
      </c>
      <c r="J19" s="15">
        <f>VLOOKUP(F19,$V$6:$Y$49,3,FALSE)</f>
        <v>6.6</v>
      </c>
      <c r="K19" s="16">
        <f t="shared" ref="K19:K82" si="2">J19*C19</f>
        <v>660</v>
      </c>
      <c r="M19" s="36">
        <v>1.1000000000000001</v>
      </c>
      <c r="N19" s="37" t="s">
        <v>106</v>
      </c>
      <c r="O19" s="42"/>
      <c r="P19" s="33">
        <f t="shared" ref="P19:P27" si="3">IF(O19&lt;=0,Q19*R19,O19)</f>
        <v>1000</v>
      </c>
      <c r="Q19" s="45">
        <v>10</v>
      </c>
      <c r="R19" s="88">
        <v>100</v>
      </c>
      <c r="S19" s="65">
        <f t="shared" ref="S19:S82" si="4">IF(C19=0,0,P19/C19)</f>
        <v>10</v>
      </c>
      <c r="T19" s="60"/>
      <c r="U19" s="60"/>
      <c r="V19" s="3">
        <v>5.2</v>
      </c>
      <c r="W19" s="4" t="s">
        <v>41</v>
      </c>
      <c r="X19" s="52">
        <v>14.9</v>
      </c>
      <c r="Y19" s="52">
        <v>9.6999999999999993</v>
      </c>
      <c r="Z19" s="54" t="s">
        <v>74</v>
      </c>
      <c r="AA19" s="54"/>
      <c r="AB19" s="55"/>
      <c r="AC19">
        <v>0</v>
      </c>
    </row>
    <row r="20" spans="1:29">
      <c r="A20" s="22">
        <v>2</v>
      </c>
      <c r="B20" s="23" t="s">
        <v>104</v>
      </c>
      <c r="C20" s="43">
        <v>100</v>
      </c>
      <c r="D20" s="74">
        <v>0</v>
      </c>
      <c r="E20" s="73">
        <v>0</v>
      </c>
      <c r="F20" s="40">
        <v>12.1</v>
      </c>
      <c r="G20" s="14" t="str">
        <f t="shared" si="0"/>
        <v>Verkehrsfläche</v>
      </c>
      <c r="H20" s="70">
        <f t="shared" si="1"/>
        <v>1</v>
      </c>
      <c r="I20" s="70">
        <f t="shared" ref="I20:I83" si="5">IF(H20=1,H20+1-(2*D20+E20),H20-(D20+E20))</f>
        <v>2</v>
      </c>
      <c r="J20" s="15">
        <f t="shared" ref="J20:J27" si="6">VLOOKUP(F20,$V$6:$Y$49,3,FALSE)</f>
        <v>3.5</v>
      </c>
      <c r="K20" s="11">
        <f t="shared" si="2"/>
        <v>350</v>
      </c>
      <c r="M20" s="22">
        <v>1.2</v>
      </c>
      <c r="N20" s="23" t="s">
        <v>107</v>
      </c>
      <c r="O20" s="43">
        <v>600</v>
      </c>
      <c r="P20" s="33">
        <f t="shared" si="3"/>
        <v>600</v>
      </c>
      <c r="Q20" s="46"/>
      <c r="R20" s="89"/>
      <c r="S20" s="65">
        <f t="shared" si="4"/>
        <v>6</v>
      </c>
      <c r="T20" s="60"/>
      <c r="U20" s="60"/>
      <c r="V20" s="3">
        <v>5.3</v>
      </c>
      <c r="W20" s="4" t="s">
        <v>42</v>
      </c>
      <c r="X20" s="52">
        <v>12</v>
      </c>
      <c r="Y20" s="52">
        <v>7.8</v>
      </c>
      <c r="Z20" s="54" t="s">
        <v>74</v>
      </c>
      <c r="AA20" s="54"/>
      <c r="AB20" s="55"/>
      <c r="AC20">
        <v>0</v>
      </c>
    </row>
    <row r="21" spans="1:29">
      <c r="A21" s="22">
        <v>3</v>
      </c>
      <c r="B21" s="23" t="s">
        <v>105</v>
      </c>
      <c r="C21" s="43">
        <v>100</v>
      </c>
      <c r="D21" s="73">
        <v>0</v>
      </c>
      <c r="E21" s="73">
        <v>0</v>
      </c>
      <c r="F21" s="40">
        <v>3.1</v>
      </c>
      <c r="G21" s="14" t="str">
        <f t="shared" si="0"/>
        <v>Einzel-, Gruppenbüro</v>
      </c>
      <c r="H21" s="70">
        <f t="shared" si="1"/>
        <v>2</v>
      </c>
      <c r="I21" s="70">
        <f t="shared" si="5"/>
        <v>2</v>
      </c>
      <c r="J21" s="15">
        <f t="shared" si="6"/>
        <v>12.5</v>
      </c>
      <c r="K21" s="11">
        <f t="shared" si="2"/>
        <v>1250</v>
      </c>
      <c r="M21" s="22">
        <v>1.3</v>
      </c>
      <c r="N21" s="23" t="s">
        <v>108</v>
      </c>
      <c r="O21" s="43"/>
      <c r="P21" s="33">
        <f t="shared" si="3"/>
        <v>420</v>
      </c>
      <c r="Q21" s="46">
        <v>20</v>
      </c>
      <c r="R21" s="89">
        <v>21</v>
      </c>
      <c r="S21" s="65">
        <f t="shared" si="4"/>
        <v>4.2</v>
      </c>
      <c r="T21" s="60"/>
      <c r="U21" s="60"/>
      <c r="V21" s="3">
        <v>6.1</v>
      </c>
      <c r="W21" s="4" t="s">
        <v>43</v>
      </c>
      <c r="X21" s="52">
        <v>5.9</v>
      </c>
      <c r="Y21" s="52">
        <v>3.8</v>
      </c>
      <c r="Z21" s="54"/>
      <c r="AA21" s="54" t="s">
        <v>74</v>
      </c>
      <c r="AB21" s="55"/>
      <c r="AC21">
        <v>2</v>
      </c>
    </row>
    <row r="22" spans="1:29">
      <c r="A22" s="20"/>
      <c r="B22" s="23"/>
      <c r="C22" s="43"/>
      <c r="D22" s="73">
        <v>0</v>
      </c>
      <c r="E22" s="73">
        <v>0</v>
      </c>
      <c r="F22" s="40" t="s">
        <v>74</v>
      </c>
      <c r="G22" s="14">
        <f t="shared" si="0"/>
        <v>0</v>
      </c>
      <c r="H22" s="70">
        <f t="shared" si="1"/>
        <v>0</v>
      </c>
      <c r="I22" s="70">
        <f t="shared" si="5"/>
        <v>0</v>
      </c>
      <c r="J22" s="15">
        <f t="shared" si="6"/>
        <v>0</v>
      </c>
      <c r="K22" s="11">
        <f t="shared" si="2"/>
        <v>0</v>
      </c>
      <c r="M22" s="22"/>
      <c r="N22" s="23"/>
      <c r="O22" s="43"/>
      <c r="P22" s="33">
        <f t="shared" si="3"/>
        <v>0</v>
      </c>
      <c r="Q22" s="46"/>
      <c r="R22" s="89"/>
      <c r="S22" s="65">
        <f t="shared" si="4"/>
        <v>0</v>
      </c>
      <c r="T22" s="60"/>
      <c r="U22" s="60"/>
      <c r="V22" s="3">
        <v>6.2</v>
      </c>
      <c r="W22" s="4" t="s">
        <v>44</v>
      </c>
      <c r="X22" s="52">
        <v>3.5</v>
      </c>
      <c r="Y22" s="52">
        <v>2.2999999999999998</v>
      </c>
      <c r="Z22" s="54"/>
      <c r="AA22" s="54" t="s">
        <v>74</v>
      </c>
      <c r="AB22" s="55"/>
      <c r="AC22">
        <v>2</v>
      </c>
    </row>
    <row r="23" spans="1:29">
      <c r="A23" s="22"/>
      <c r="B23" s="23"/>
      <c r="C23" s="43"/>
      <c r="D23" s="73">
        <v>0</v>
      </c>
      <c r="E23" s="73">
        <v>0</v>
      </c>
      <c r="F23" s="40" t="s">
        <v>74</v>
      </c>
      <c r="G23" s="14">
        <f t="shared" si="0"/>
        <v>0</v>
      </c>
      <c r="H23" s="70">
        <f t="shared" si="1"/>
        <v>0</v>
      </c>
      <c r="I23" s="70">
        <f t="shared" si="5"/>
        <v>0</v>
      </c>
      <c r="J23" s="15">
        <f t="shared" si="6"/>
        <v>0</v>
      </c>
      <c r="K23" s="11">
        <f t="shared" si="2"/>
        <v>0</v>
      </c>
      <c r="M23" s="22"/>
      <c r="N23" s="23"/>
      <c r="O23" s="43"/>
      <c r="P23" s="33">
        <f t="shared" si="3"/>
        <v>0</v>
      </c>
      <c r="Q23" s="46"/>
      <c r="R23" s="89"/>
      <c r="S23" s="65">
        <f t="shared" si="4"/>
        <v>0</v>
      </c>
      <c r="T23" s="60"/>
      <c r="U23" s="60"/>
      <c r="V23" s="3">
        <v>6.3</v>
      </c>
      <c r="W23" s="4" t="s">
        <v>45</v>
      </c>
      <c r="X23" s="52">
        <v>18.8</v>
      </c>
      <c r="Y23" s="52">
        <v>12.2</v>
      </c>
      <c r="Z23" s="54"/>
      <c r="AA23" s="54"/>
      <c r="AB23" s="55"/>
      <c r="AC23">
        <v>0</v>
      </c>
    </row>
    <row r="24" spans="1:29">
      <c r="A24" s="22"/>
      <c r="B24" s="23"/>
      <c r="C24" s="43"/>
      <c r="D24" s="73">
        <v>0</v>
      </c>
      <c r="E24" s="73">
        <v>0</v>
      </c>
      <c r="F24" s="40" t="s">
        <v>74</v>
      </c>
      <c r="G24" s="14">
        <f t="shared" si="0"/>
        <v>0</v>
      </c>
      <c r="H24" s="70">
        <f t="shared" si="1"/>
        <v>0</v>
      </c>
      <c r="I24" s="70">
        <f t="shared" si="5"/>
        <v>0</v>
      </c>
      <c r="J24" s="15">
        <f t="shared" si="6"/>
        <v>0</v>
      </c>
      <c r="K24" s="11">
        <f t="shared" si="2"/>
        <v>0</v>
      </c>
      <c r="M24" s="22"/>
      <c r="N24" s="23"/>
      <c r="O24" s="43"/>
      <c r="P24" s="33">
        <f t="shared" si="3"/>
        <v>0</v>
      </c>
      <c r="Q24" s="46"/>
      <c r="R24" s="89"/>
      <c r="S24" s="65">
        <f t="shared" si="4"/>
        <v>0</v>
      </c>
      <c r="T24" s="60"/>
      <c r="U24" s="60"/>
      <c r="V24" s="3">
        <v>6.4</v>
      </c>
      <c r="W24" s="4" t="s">
        <v>46</v>
      </c>
      <c r="X24" s="52">
        <v>14.7</v>
      </c>
      <c r="Y24" s="52">
        <v>9.5</v>
      </c>
      <c r="Z24" s="54"/>
      <c r="AA24" s="54"/>
      <c r="AB24" s="55"/>
      <c r="AC24">
        <v>0</v>
      </c>
    </row>
    <row r="25" spans="1:29">
      <c r="A25" s="20"/>
      <c r="B25" s="23"/>
      <c r="C25" s="43"/>
      <c r="D25" s="73">
        <v>0</v>
      </c>
      <c r="E25" s="73">
        <v>0</v>
      </c>
      <c r="F25" s="40" t="s">
        <v>74</v>
      </c>
      <c r="G25" s="14">
        <f t="shared" si="0"/>
        <v>0</v>
      </c>
      <c r="H25" s="70">
        <f t="shared" si="1"/>
        <v>0</v>
      </c>
      <c r="I25" s="70">
        <f t="shared" si="5"/>
        <v>0</v>
      </c>
      <c r="J25" s="15">
        <f t="shared" si="6"/>
        <v>0</v>
      </c>
      <c r="K25" s="11">
        <f t="shared" si="2"/>
        <v>0</v>
      </c>
      <c r="M25" s="22"/>
      <c r="N25" s="23"/>
      <c r="O25" s="43"/>
      <c r="P25" s="33">
        <f t="shared" si="3"/>
        <v>0</v>
      </c>
      <c r="Q25" s="46"/>
      <c r="R25" s="89"/>
      <c r="S25" s="65">
        <f t="shared" si="4"/>
        <v>0</v>
      </c>
      <c r="T25" s="60"/>
      <c r="U25" s="60"/>
      <c r="V25" s="3">
        <v>7.1</v>
      </c>
      <c r="W25" s="4" t="s">
        <v>47</v>
      </c>
      <c r="X25" s="52">
        <v>7</v>
      </c>
      <c r="Y25" s="52">
        <v>4.5</v>
      </c>
      <c r="Z25" s="54"/>
      <c r="AA25" s="54"/>
      <c r="AB25" s="55"/>
      <c r="AC25">
        <v>0</v>
      </c>
    </row>
    <row r="26" spans="1:29">
      <c r="A26" s="22"/>
      <c r="B26" s="23"/>
      <c r="C26" s="43"/>
      <c r="D26" s="73">
        <v>0</v>
      </c>
      <c r="E26" s="73">
        <v>0</v>
      </c>
      <c r="F26" s="40" t="s">
        <v>74</v>
      </c>
      <c r="G26" s="14">
        <f t="shared" si="0"/>
        <v>0</v>
      </c>
      <c r="H26" s="70">
        <f t="shared" si="1"/>
        <v>0</v>
      </c>
      <c r="I26" s="70">
        <f t="shared" si="5"/>
        <v>0</v>
      </c>
      <c r="J26" s="15">
        <f t="shared" si="6"/>
        <v>0</v>
      </c>
      <c r="K26" s="11">
        <f t="shared" si="2"/>
        <v>0</v>
      </c>
      <c r="M26" s="22"/>
      <c r="N26" s="23"/>
      <c r="O26" s="43"/>
      <c r="P26" s="33">
        <f t="shared" si="3"/>
        <v>0</v>
      </c>
      <c r="Q26" s="46"/>
      <c r="R26" s="89"/>
      <c r="S26" s="65">
        <f t="shared" si="4"/>
        <v>0</v>
      </c>
      <c r="T26" s="60"/>
      <c r="U26" s="60"/>
      <c r="V26" s="3">
        <v>7.2</v>
      </c>
      <c r="W26" s="4" t="s">
        <v>48</v>
      </c>
      <c r="X26" s="52">
        <v>7</v>
      </c>
      <c r="Y26" s="52">
        <v>4.5</v>
      </c>
      <c r="Z26" s="54"/>
      <c r="AA26" s="54"/>
      <c r="AB26" s="55"/>
      <c r="AC26">
        <v>0</v>
      </c>
    </row>
    <row r="27" spans="1:29">
      <c r="A27" s="22"/>
      <c r="B27" s="23"/>
      <c r="C27" s="43"/>
      <c r="D27" s="73">
        <v>0</v>
      </c>
      <c r="E27" s="73">
        <v>0</v>
      </c>
      <c r="F27" s="40" t="s">
        <v>74</v>
      </c>
      <c r="G27" s="14">
        <f t="shared" si="0"/>
        <v>0</v>
      </c>
      <c r="H27" s="70"/>
      <c r="I27" s="70">
        <f t="shared" si="5"/>
        <v>0</v>
      </c>
      <c r="J27" s="15">
        <f t="shared" si="6"/>
        <v>0</v>
      </c>
      <c r="K27" s="11">
        <f t="shared" si="2"/>
        <v>0</v>
      </c>
      <c r="M27" s="22"/>
      <c r="N27" s="23"/>
      <c r="O27" s="43"/>
      <c r="P27" s="33">
        <f t="shared" si="3"/>
        <v>0</v>
      </c>
      <c r="Q27" s="46"/>
      <c r="R27" s="89"/>
      <c r="S27" s="65">
        <f t="shared" si="4"/>
        <v>0</v>
      </c>
      <c r="T27" s="60"/>
      <c r="U27" s="60"/>
      <c r="V27" s="3">
        <v>7.3</v>
      </c>
      <c r="W27" s="4" t="s">
        <v>49</v>
      </c>
      <c r="X27" s="52">
        <v>7</v>
      </c>
      <c r="Y27" s="52">
        <v>4.5</v>
      </c>
      <c r="Z27" s="54"/>
      <c r="AA27" s="54"/>
      <c r="AB27" s="55"/>
      <c r="AC27">
        <v>0</v>
      </c>
    </row>
    <row r="28" spans="1:29">
      <c r="A28" s="20"/>
      <c r="B28" s="23"/>
      <c r="C28" s="43"/>
      <c r="D28" s="73">
        <v>0</v>
      </c>
      <c r="E28" s="73">
        <v>0</v>
      </c>
      <c r="F28" s="40" t="s">
        <v>74</v>
      </c>
      <c r="G28" s="14">
        <f t="shared" si="0"/>
        <v>0</v>
      </c>
      <c r="H28" s="70">
        <f t="shared" ref="H28:H91" si="7">VLOOKUP(F28,$V$6:$AC$49,8,FALSE)</f>
        <v>0</v>
      </c>
      <c r="I28" s="70">
        <f t="shared" si="5"/>
        <v>0</v>
      </c>
      <c r="J28" s="15">
        <f t="shared" ref="J28:J85" si="8">IF(I28&lt;=0,VLOOKUP(F28,$V$6:$Y$49,3,FALSE),IF(I28=2,(VLOOKUP(F28,$V$6:$Y$49,4,FALSE)),IF(I28=1,(((VLOOKUP(F28,$V$6:$Y$49,3,FALSE))-(VLOOKUP(F28,$V$6:$Y$49,4,FALSE)))/2+(VLOOKUP(F28,$V$6:$Y$49,4,FALSE))))))</f>
        <v>0</v>
      </c>
      <c r="K28" s="11">
        <f t="shared" si="2"/>
        <v>0</v>
      </c>
      <c r="M28" s="22"/>
      <c r="N28" s="23"/>
      <c r="O28" s="43"/>
      <c r="P28" s="33">
        <f t="shared" ref="P28:P91" si="9">IF(O28&gt;=0,Q28*R28,O28)</f>
        <v>0</v>
      </c>
      <c r="Q28" s="46"/>
      <c r="R28" s="89"/>
      <c r="S28" s="65">
        <f t="shared" si="4"/>
        <v>0</v>
      </c>
      <c r="T28" s="60"/>
      <c r="U28" s="60"/>
      <c r="V28" s="3">
        <v>8.1</v>
      </c>
      <c r="W28" s="4" t="s">
        <v>50</v>
      </c>
      <c r="X28" s="52">
        <v>6.8</v>
      </c>
      <c r="Y28" s="52">
        <v>4.4000000000000004</v>
      </c>
      <c r="Z28" s="54"/>
      <c r="AA28" s="54"/>
      <c r="AB28" s="55"/>
      <c r="AC28">
        <v>0</v>
      </c>
    </row>
    <row r="29" spans="1:29">
      <c r="A29" s="22"/>
      <c r="B29" s="23"/>
      <c r="C29" s="43"/>
      <c r="D29" s="73">
        <v>0</v>
      </c>
      <c r="E29" s="73">
        <v>0</v>
      </c>
      <c r="F29" s="40" t="s">
        <v>74</v>
      </c>
      <c r="G29" s="14">
        <f t="shared" si="0"/>
        <v>0</v>
      </c>
      <c r="H29" s="70">
        <f t="shared" si="7"/>
        <v>0</v>
      </c>
      <c r="I29" s="70">
        <f t="shared" si="5"/>
        <v>0</v>
      </c>
      <c r="J29" s="15">
        <f t="shared" si="8"/>
        <v>0</v>
      </c>
      <c r="K29" s="11">
        <f t="shared" si="2"/>
        <v>0</v>
      </c>
      <c r="M29" s="22"/>
      <c r="N29" s="23"/>
      <c r="O29" s="43"/>
      <c r="P29" s="33">
        <f t="shared" si="9"/>
        <v>0</v>
      </c>
      <c r="Q29" s="46"/>
      <c r="R29" s="89"/>
      <c r="S29" s="65">
        <f t="shared" si="4"/>
        <v>0</v>
      </c>
      <c r="T29" s="60"/>
      <c r="U29" s="60"/>
      <c r="V29" s="3">
        <v>8.1999999999999993</v>
      </c>
      <c r="W29" s="4" t="s">
        <v>51</v>
      </c>
      <c r="X29" s="52">
        <v>12.5</v>
      </c>
      <c r="Y29" s="52">
        <v>8.1</v>
      </c>
      <c r="Z29" s="54"/>
      <c r="AA29" s="54"/>
      <c r="AB29" s="55"/>
      <c r="AC29">
        <v>0</v>
      </c>
    </row>
    <row r="30" spans="1:29">
      <c r="A30" s="22"/>
      <c r="B30" s="23"/>
      <c r="C30" s="43"/>
      <c r="D30" s="73">
        <v>0</v>
      </c>
      <c r="E30" s="73">
        <v>0</v>
      </c>
      <c r="F30" s="40" t="s">
        <v>74</v>
      </c>
      <c r="G30" s="14">
        <f t="shared" si="0"/>
        <v>0</v>
      </c>
      <c r="H30" s="70">
        <f t="shared" si="7"/>
        <v>0</v>
      </c>
      <c r="I30" s="70">
        <f t="shared" si="5"/>
        <v>0</v>
      </c>
      <c r="J30" s="15">
        <f t="shared" si="8"/>
        <v>0</v>
      </c>
      <c r="K30" s="11">
        <f t="shared" si="2"/>
        <v>0</v>
      </c>
      <c r="M30" s="22"/>
      <c r="N30" s="23"/>
      <c r="O30" s="43"/>
      <c r="P30" s="33">
        <f t="shared" si="9"/>
        <v>0</v>
      </c>
      <c r="Q30" s="46"/>
      <c r="R30" s="89"/>
      <c r="S30" s="65">
        <f t="shared" si="4"/>
        <v>0</v>
      </c>
      <c r="T30" s="60"/>
      <c r="U30" s="60"/>
      <c r="V30" s="3">
        <v>8.3000000000000007</v>
      </c>
      <c r="W30" s="4" t="s">
        <v>52</v>
      </c>
      <c r="X30" s="52">
        <v>12.5</v>
      </c>
      <c r="Y30" s="52">
        <v>8.1</v>
      </c>
      <c r="Z30" s="54"/>
      <c r="AA30" s="54"/>
      <c r="AB30" s="55"/>
      <c r="AC30">
        <v>0</v>
      </c>
    </row>
    <row r="31" spans="1:29">
      <c r="A31" s="20"/>
      <c r="B31" s="23"/>
      <c r="C31" s="43"/>
      <c r="D31" s="73">
        <v>0</v>
      </c>
      <c r="E31" s="73">
        <v>0</v>
      </c>
      <c r="F31" s="40" t="s">
        <v>74</v>
      </c>
      <c r="G31" s="14">
        <f t="shared" si="0"/>
        <v>0</v>
      </c>
      <c r="H31" s="70">
        <f t="shared" si="7"/>
        <v>0</v>
      </c>
      <c r="I31" s="70">
        <f t="shared" si="5"/>
        <v>0</v>
      </c>
      <c r="J31" s="15">
        <f t="shared" si="8"/>
        <v>0</v>
      </c>
      <c r="K31" s="11">
        <f t="shared" si="2"/>
        <v>0</v>
      </c>
      <c r="M31" s="22"/>
      <c r="N31" s="23"/>
      <c r="O31" s="43"/>
      <c r="P31" s="33">
        <f t="shared" si="9"/>
        <v>0</v>
      </c>
      <c r="Q31" s="46"/>
      <c r="R31" s="89"/>
      <c r="S31" s="65">
        <f t="shared" si="4"/>
        <v>0</v>
      </c>
      <c r="T31" s="60"/>
      <c r="U31" s="60"/>
      <c r="V31" s="3">
        <v>9.1</v>
      </c>
      <c r="W31" s="62" t="s">
        <v>4</v>
      </c>
      <c r="X31" s="52">
        <v>7</v>
      </c>
      <c r="Y31" s="52">
        <v>4.5</v>
      </c>
      <c r="Z31" s="54"/>
      <c r="AA31" s="54" t="s">
        <v>74</v>
      </c>
      <c r="AB31" s="55"/>
      <c r="AC31">
        <v>2</v>
      </c>
    </row>
    <row r="32" spans="1:29">
      <c r="A32" s="22"/>
      <c r="B32" s="23"/>
      <c r="C32" s="43"/>
      <c r="D32" s="73">
        <v>0</v>
      </c>
      <c r="E32" s="73">
        <v>0</v>
      </c>
      <c r="F32" s="40" t="s">
        <v>74</v>
      </c>
      <c r="G32" s="14">
        <f t="shared" si="0"/>
        <v>0</v>
      </c>
      <c r="H32" s="70">
        <f t="shared" si="7"/>
        <v>0</v>
      </c>
      <c r="I32" s="70">
        <f t="shared" si="5"/>
        <v>0</v>
      </c>
      <c r="J32" s="15">
        <f t="shared" si="8"/>
        <v>0</v>
      </c>
      <c r="K32" s="11">
        <f t="shared" si="2"/>
        <v>0</v>
      </c>
      <c r="M32" s="22"/>
      <c r="N32" s="23"/>
      <c r="O32" s="43"/>
      <c r="P32" s="33">
        <f t="shared" si="9"/>
        <v>0</v>
      </c>
      <c r="Q32" s="46"/>
      <c r="R32" s="89"/>
      <c r="S32" s="65">
        <f t="shared" si="4"/>
        <v>0</v>
      </c>
      <c r="T32" s="60"/>
      <c r="U32" s="60"/>
      <c r="V32" s="3">
        <v>9.1999999999999993</v>
      </c>
      <c r="W32" s="62" t="s">
        <v>5</v>
      </c>
      <c r="X32" s="52">
        <v>11.6</v>
      </c>
      <c r="Y32" s="52">
        <v>7.5</v>
      </c>
      <c r="Z32" s="54"/>
      <c r="AA32" s="54" t="s">
        <v>74</v>
      </c>
      <c r="AB32" s="55"/>
      <c r="AC32">
        <v>2</v>
      </c>
    </row>
    <row r="33" spans="1:29">
      <c r="A33" s="22"/>
      <c r="B33" s="23"/>
      <c r="C33" s="43"/>
      <c r="D33" s="73">
        <v>0</v>
      </c>
      <c r="E33" s="73">
        <v>0</v>
      </c>
      <c r="F33" s="40" t="s">
        <v>74</v>
      </c>
      <c r="G33" s="14">
        <f t="shared" si="0"/>
        <v>0</v>
      </c>
      <c r="H33" s="54">
        <f t="shared" si="7"/>
        <v>0</v>
      </c>
      <c r="I33" s="70">
        <f t="shared" si="5"/>
        <v>0</v>
      </c>
      <c r="J33" s="15">
        <f t="shared" si="8"/>
        <v>0</v>
      </c>
      <c r="K33" s="11">
        <f t="shared" si="2"/>
        <v>0</v>
      </c>
      <c r="M33" s="22"/>
      <c r="N33" s="23"/>
      <c r="O33" s="43"/>
      <c r="P33" s="33">
        <f t="shared" si="9"/>
        <v>0</v>
      </c>
      <c r="Q33" s="46"/>
      <c r="R33" s="89"/>
      <c r="S33" s="65">
        <f t="shared" si="4"/>
        <v>0</v>
      </c>
      <c r="T33" s="60"/>
      <c r="U33" s="60"/>
      <c r="V33" s="3">
        <v>9.3000000000000007</v>
      </c>
      <c r="W33" s="4" t="s">
        <v>53</v>
      </c>
      <c r="X33" s="52">
        <v>12.8</v>
      </c>
      <c r="Y33" s="52">
        <v>8.3000000000000007</v>
      </c>
      <c r="Z33" s="54" t="s">
        <v>74</v>
      </c>
      <c r="AA33" s="54"/>
      <c r="AB33" s="55"/>
      <c r="AC33">
        <v>0</v>
      </c>
    </row>
    <row r="34" spans="1:29">
      <c r="A34" s="20"/>
      <c r="B34" s="23"/>
      <c r="C34" s="43"/>
      <c r="D34" s="73">
        <v>0</v>
      </c>
      <c r="E34" s="73">
        <v>0</v>
      </c>
      <c r="F34" s="40" t="s">
        <v>74</v>
      </c>
      <c r="G34" s="14">
        <f t="shared" si="0"/>
        <v>0</v>
      </c>
      <c r="H34" s="54">
        <f t="shared" si="7"/>
        <v>0</v>
      </c>
      <c r="I34" s="70">
        <f t="shared" si="5"/>
        <v>0</v>
      </c>
      <c r="J34" s="15">
        <f t="shared" si="8"/>
        <v>0</v>
      </c>
      <c r="K34" s="11">
        <f t="shared" si="2"/>
        <v>0</v>
      </c>
      <c r="M34" s="22"/>
      <c r="N34" s="23"/>
      <c r="O34" s="43"/>
      <c r="P34" s="33">
        <f t="shared" si="9"/>
        <v>0</v>
      </c>
      <c r="Q34" s="46"/>
      <c r="R34" s="89"/>
      <c r="S34" s="65">
        <f t="shared" si="4"/>
        <v>0</v>
      </c>
      <c r="T34" s="60"/>
      <c r="U34" s="60"/>
      <c r="V34" s="3">
        <v>10.1</v>
      </c>
      <c r="W34" s="4" t="s">
        <v>54</v>
      </c>
      <c r="X34" s="52">
        <v>7.3</v>
      </c>
      <c r="Y34" s="52">
        <v>4.7</v>
      </c>
      <c r="Z34" s="54"/>
      <c r="AA34" s="54" t="s">
        <v>74</v>
      </c>
      <c r="AB34" s="55"/>
      <c r="AC34">
        <v>2</v>
      </c>
    </row>
    <row r="35" spans="1:29">
      <c r="A35" s="22"/>
      <c r="B35" s="23"/>
      <c r="C35" s="43"/>
      <c r="D35" s="73">
        <v>0</v>
      </c>
      <c r="E35" s="73">
        <v>0</v>
      </c>
      <c r="F35" s="40" t="s">
        <v>74</v>
      </c>
      <c r="G35" s="14">
        <f t="shared" si="0"/>
        <v>0</v>
      </c>
      <c r="H35" s="54">
        <f t="shared" si="7"/>
        <v>0</v>
      </c>
      <c r="I35" s="70">
        <f t="shared" si="5"/>
        <v>0</v>
      </c>
      <c r="J35" s="15">
        <f t="shared" si="8"/>
        <v>0</v>
      </c>
      <c r="K35" s="11">
        <f t="shared" si="2"/>
        <v>0</v>
      </c>
      <c r="M35" s="22"/>
      <c r="N35" s="23"/>
      <c r="O35" s="43"/>
      <c r="P35" s="33">
        <f t="shared" si="9"/>
        <v>0</v>
      </c>
      <c r="Q35" s="46"/>
      <c r="R35" s="89"/>
      <c r="S35" s="65">
        <f t="shared" si="4"/>
        <v>0</v>
      </c>
      <c r="T35" s="60"/>
      <c r="U35" s="60"/>
      <c r="V35" s="3">
        <v>11.1</v>
      </c>
      <c r="W35" s="4" t="s">
        <v>55</v>
      </c>
      <c r="X35" s="52">
        <v>11.3</v>
      </c>
      <c r="Y35" s="52">
        <v>7.3</v>
      </c>
      <c r="Z35" s="54"/>
      <c r="AA35" s="54" t="s">
        <v>74</v>
      </c>
      <c r="AB35" s="55"/>
      <c r="AC35">
        <v>2</v>
      </c>
    </row>
    <row r="36" spans="1:29">
      <c r="A36" s="22"/>
      <c r="B36" s="23"/>
      <c r="C36" s="43"/>
      <c r="D36" s="73">
        <v>0</v>
      </c>
      <c r="E36" s="73">
        <v>0</v>
      </c>
      <c r="F36" s="40" t="s">
        <v>74</v>
      </c>
      <c r="G36" s="14">
        <f t="shared" si="0"/>
        <v>0</v>
      </c>
      <c r="H36" s="54">
        <f t="shared" si="7"/>
        <v>0</v>
      </c>
      <c r="I36" s="70">
        <f t="shared" si="5"/>
        <v>0</v>
      </c>
      <c r="J36" s="15">
        <f t="shared" si="8"/>
        <v>0</v>
      </c>
      <c r="K36" s="11">
        <f t="shared" si="2"/>
        <v>0</v>
      </c>
      <c r="M36" s="22"/>
      <c r="N36" s="23"/>
      <c r="O36" s="43"/>
      <c r="P36" s="33">
        <f t="shared" si="9"/>
        <v>0</v>
      </c>
      <c r="Q36" s="46"/>
      <c r="R36" s="89"/>
      <c r="S36" s="65">
        <f t="shared" si="4"/>
        <v>0</v>
      </c>
      <c r="T36" s="60"/>
      <c r="U36" s="60"/>
      <c r="V36" s="3">
        <v>11.2</v>
      </c>
      <c r="W36" s="4" t="s">
        <v>56</v>
      </c>
      <c r="X36" s="52">
        <v>6.4</v>
      </c>
      <c r="Y36" s="52">
        <v>4.0999999999999996</v>
      </c>
      <c r="Z36" s="54"/>
      <c r="AA36" s="54" t="s">
        <v>74</v>
      </c>
      <c r="AB36" s="55"/>
      <c r="AC36">
        <v>2</v>
      </c>
    </row>
    <row r="37" spans="1:29">
      <c r="A37" s="20"/>
      <c r="B37" s="23"/>
      <c r="C37" s="43"/>
      <c r="D37" s="73">
        <v>0</v>
      </c>
      <c r="E37" s="73">
        <v>0</v>
      </c>
      <c r="F37" s="40" t="s">
        <v>74</v>
      </c>
      <c r="G37" s="14">
        <f t="shared" si="0"/>
        <v>0</v>
      </c>
      <c r="H37" s="54">
        <f t="shared" si="7"/>
        <v>0</v>
      </c>
      <c r="I37" s="70">
        <f t="shared" si="5"/>
        <v>0</v>
      </c>
      <c r="J37" s="15">
        <f t="shared" si="8"/>
        <v>0</v>
      </c>
      <c r="K37" s="11">
        <f t="shared" si="2"/>
        <v>0</v>
      </c>
      <c r="M37" s="22"/>
      <c r="N37" s="23"/>
      <c r="O37" s="43"/>
      <c r="P37" s="33">
        <f t="shared" si="9"/>
        <v>0</v>
      </c>
      <c r="Q37" s="46"/>
      <c r="R37" s="89"/>
      <c r="S37" s="65">
        <f t="shared" si="4"/>
        <v>0</v>
      </c>
      <c r="T37" s="60"/>
      <c r="U37" s="60"/>
      <c r="V37" s="3">
        <v>11.3</v>
      </c>
      <c r="W37" s="4" t="s">
        <v>57</v>
      </c>
      <c r="X37" s="52">
        <v>7.3</v>
      </c>
      <c r="Y37" s="52">
        <v>4.7</v>
      </c>
      <c r="Z37" s="54"/>
      <c r="AA37" s="54" t="s">
        <v>74</v>
      </c>
      <c r="AB37" s="55"/>
      <c r="AC37">
        <v>2</v>
      </c>
    </row>
    <row r="38" spans="1:29">
      <c r="A38" s="22"/>
      <c r="B38" s="23"/>
      <c r="C38" s="43"/>
      <c r="D38" s="73">
        <v>0</v>
      </c>
      <c r="E38" s="73">
        <v>0</v>
      </c>
      <c r="F38" s="40" t="s">
        <v>74</v>
      </c>
      <c r="G38" s="14">
        <f t="shared" si="0"/>
        <v>0</v>
      </c>
      <c r="H38" s="54">
        <f t="shared" si="7"/>
        <v>0</v>
      </c>
      <c r="I38" s="70">
        <f t="shared" si="5"/>
        <v>0</v>
      </c>
      <c r="J38" s="15">
        <f t="shared" si="8"/>
        <v>0</v>
      </c>
      <c r="K38" s="11">
        <f t="shared" si="2"/>
        <v>0</v>
      </c>
      <c r="M38" s="22"/>
      <c r="N38" s="23"/>
      <c r="O38" s="43"/>
      <c r="P38" s="33">
        <f t="shared" si="9"/>
        <v>0</v>
      </c>
      <c r="Q38" s="46"/>
      <c r="R38" s="89"/>
      <c r="S38" s="65">
        <f t="shared" si="4"/>
        <v>0</v>
      </c>
      <c r="T38" s="60"/>
      <c r="U38" s="60"/>
      <c r="V38" s="3">
        <v>12.1</v>
      </c>
      <c r="W38" s="4" t="s">
        <v>58</v>
      </c>
      <c r="X38" s="52">
        <v>3.5</v>
      </c>
      <c r="Y38" s="52">
        <v>2.2999999999999998</v>
      </c>
      <c r="Z38" s="54"/>
      <c r="AA38" s="54"/>
      <c r="AB38" s="55" t="s">
        <v>74</v>
      </c>
      <c r="AC38">
        <v>1</v>
      </c>
    </row>
    <row r="39" spans="1:29">
      <c r="A39" s="20"/>
      <c r="B39" s="23"/>
      <c r="C39" s="43"/>
      <c r="D39" s="73">
        <v>0</v>
      </c>
      <c r="E39" s="73">
        <v>0</v>
      </c>
      <c r="F39" s="40" t="s">
        <v>74</v>
      </c>
      <c r="G39" s="14">
        <f t="shared" si="0"/>
        <v>0</v>
      </c>
      <c r="H39" s="54">
        <f t="shared" si="7"/>
        <v>0</v>
      </c>
      <c r="I39" s="70">
        <f t="shared" si="5"/>
        <v>0</v>
      </c>
      <c r="J39" s="15">
        <f t="shared" si="8"/>
        <v>0</v>
      </c>
      <c r="K39" s="11">
        <f t="shared" si="2"/>
        <v>0</v>
      </c>
      <c r="M39" s="22"/>
      <c r="N39" s="23"/>
      <c r="O39" s="43"/>
      <c r="P39" s="33">
        <f t="shared" si="9"/>
        <v>0</v>
      </c>
      <c r="Q39" s="46"/>
      <c r="R39" s="89"/>
      <c r="S39" s="65">
        <f t="shared" si="4"/>
        <v>0</v>
      </c>
      <c r="T39" s="60"/>
      <c r="U39" s="60"/>
      <c r="V39" s="3">
        <v>12.2</v>
      </c>
      <c r="W39" s="4" t="s">
        <v>59</v>
      </c>
      <c r="X39" s="52">
        <v>7.1</v>
      </c>
      <c r="Y39" s="52">
        <v>4.5999999999999996</v>
      </c>
      <c r="Z39" s="54"/>
      <c r="AA39" s="54"/>
      <c r="AB39" s="55" t="s">
        <v>74</v>
      </c>
      <c r="AC39">
        <v>1</v>
      </c>
    </row>
    <row r="40" spans="1:29">
      <c r="A40" s="22"/>
      <c r="B40" s="23"/>
      <c r="C40" s="43"/>
      <c r="D40" s="73">
        <v>0</v>
      </c>
      <c r="E40" s="73">
        <v>0</v>
      </c>
      <c r="F40" s="40" t="s">
        <v>74</v>
      </c>
      <c r="G40" s="14">
        <f t="shared" si="0"/>
        <v>0</v>
      </c>
      <c r="H40" s="54">
        <f t="shared" si="7"/>
        <v>0</v>
      </c>
      <c r="I40" s="70">
        <f t="shared" si="5"/>
        <v>0</v>
      </c>
      <c r="J40" s="15">
        <f t="shared" si="8"/>
        <v>0</v>
      </c>
      <c r="K40" s="11">
        <f t="shared" si="2"/>
        <v>0</v>
      </c>
      <c r="M40" s="22"/>
      <c r="N40" s="23"/>
      <c r="O40" s="43"/>
      <c r="P40" s="33">
        <f t="shared" si="9"/>
        <v>0</v>
      </c>
      <c r="Q40" s="46"/>
      <c r="R40" s="89"/>
      <c r="S40" s="65">
        <f t="shared" si="4"/>
        <v>0</v>
      </c>
      <c r="T40" s="60"/>
      <c r="U40" s="60"/>
      <c r="V40" s="3">
        <v>12.3</v>
      </c>
      <c r="W40" s="4" t="s">
        <v>60</v>
      </c>
      <c r="X40" s="52">
        <v>7.1</v>
      </c>
      <c r="Y40" s="52">
        <v>4.5999999999999996</v>
      </c>
      <c r="Z40" s="54"/>
      <c r="AA40" s="54"/>
      <c r="AB40" s="55" t="s">
        <v>74</v>
      </c>
      <c r="AC40">
        <v>1</v>
      </c>
    </row>
    <row r="41" spans="1:29">
      <c r="A41" s="22"/>
      <c r="B41" s="23"/>
      <c r="C41" s="43"/>
      <c r="D41" s="73">
        <v>0</v>
      </c>
      <c r="E41" s="73">
        <v>0</v>
      </c>
      <c r="F41" s="40" t="s">
        <v>74</v>
      </c>
      <c r="G41" s="14">
        <f t="shared" si="0"/>
        <v>0</v>
      </c>
      <c r="H41" s="54">
        <f t="shared" si="7"/>
        <v>0</v>
      </c>
      <c r="I41" s="70">
        <f t="shared" si="5"/>
        <v>0</v>
      </c>
      <c r="J41" s="15">
        <f t="shared" si="8"/>
        <v>0</v>
      </c>
      <c r="K41" s="11">
        <f t="shared" si="2"/>
        <v>0</v>
      </c>
      <c r="M41" s="22"/>
      <c r="N41" s="23"/>
      <c r="O41" s="43"/>
      <c r="P41" s="33">
        <f t="shared" si="9"/>
        <v>0</v>
      </c>
      <c r="Q41" s="46"/>
      <c r="R41" s="89"/>
      <c r="S41" s="65">
        <f t="shared" si="4"/>
        <v>0</v>
      </c>
      <c r="T41" s="60"/>
      <c r="U41" s="60"/>
      <c r="V41" s="3">
        <v>12.4</v>
      </c>
      <c r="W41" s="4" t="s">
        <v>61</v>
      </c>
      <c r="X41" s="52">
        <v>3</v>
      </c>
      <c r="Y41" s="52">
        <v>1.9</v>
      </c>
      <c r="Z41" s="54"/>
      <c r="AA41" s="54"/>
      <c r="AB41" s="55" t="s">
        <v>74</v>
      </c>
      <c r="AC41">
        <v>1</v>
      </c>
    </row>
    <row r="42" spans="1:29">
      <c r="A42" s="20"/>
      <c r="B42" s="23"/>
      <c r="C42" s="43"/>
      <c r="D42" s="73">
        <v>0</v>
      </c>
      <c r="E42" s="73">
        <v>0</v>
      </c>
      <c r="F42" s="40" t="s">
        <v>74</v>
      </c>
      <c r="G42" s="14">
        <f t="shared" si="0"/>
        <v>0</v>
      </c>
      <c r="H42" s="54">
        <f t="shared" si="7"/>
        <v>0</v>
      </c>
      <c r="I42" s="70">
        <f t="shared" si="5"/>
        <v>0</v>
      </c>
      <c r="J42" s="15">
        <f t="shared" si="8"/>
        <v>0</v>
      </c>
      <c r="K42" s="11">
        <f t="shared" si="2"/>
        <v>0</v>
      </c>
      <c r="M42" s="22"/>
      <c r="N42" s="23"/>
      <c r="O42" s="43"/>
      <c r="P42" s="33">
        <f t="shared" si="9"/>
        <v>0</v>
      </c>
      <c r="Q42" s="46"/>
      <c r="R42" s="89"/>
      <c r="S42" s="65">
        <f t="shared" si="4"/>
        <v>0</v>
      </c>
      <c r="T42" s="60"/>
      <c r="U42" s="60"/>
      <c r="V42" s="3">
        <v>12.5</v>
      </c>
      <c r="W42" s="4" t="s">
        <v>62</v>
      </c>
      <c r="X42" s="52">
        <v>5.0999999999999996</v>
      </c>
      <c r="Y42" s="52">
        <v>3.3</v>
      </c>
      <c r="Z42" s="54"/>
      <c r="AA42" s="54"/>
      <c r="AB42" s="55" t="s">
        <v>74</v>
      </c>
      <c r="AC42">
        <v>1</v>
      </c>
    </row>
    <row r="43" spans="1:29">
      <c r="A43" s="22"/>
      <c r="B43" s="23"/>
      <c r="C43" s="43"/>
      <c r="D43" s="73">
        <v>0</v>
      </c>
      <c r="E43" s="73">
        <v>0</v>
      </c>
      <c r="F43" s="40" t="s">
        <v>74</v>
      </c>
      <c r="G43" s="14">
        <f t="shared" si="0"/>
        <v>0</v>
      </c>
      <c r="H43" s="54">
        <f t="shared" si="7"/>
        <v>0</v>
      </c>
      <c r="I43" s="70">
        <f t="shared" si="5"/>
        <v>0</v>
      </c>
      <c r="J43" s="15">
        <f t="shared" si="8"/>
        <v>0</v>
      </c>
      <c r="K43" s="11">
        <f t="shared" si="2"/>
        <v>0</v>
      </c>
      <c r="M43" s="22"/>
      <c r="N43" s="23"/>
      <c r="O43" s="43"/>
      <c r="P43" s="33">
        <f t="shared" si="9"/>
        <v>0</v>
      </c>
      <c r="Q43" s="46"/>
      <c r="R43" s="89"/>
      <c r="S43" s="65">
        <f t="shared" si="4"/>
        <v>0</v>
      </c>
      <c r="T43" s="60"/>
      <c r="U43" s="60"/>
      <c r="V43" s="3">
        <v>12.6</v>
      </c>
      <c r="W43" s="4" t="s">
        <v>63</v>
      </c>
      <c r="X43" s="52">
        <v>6</v>
      </c>
      <c r="Y43" s="52">
        <v>3.9</v>
      </c>
      <c r="Z43" s="54"/>
      <c r="AA43" s="54"/>
      <c r="AB43" s="55" t="s">
        <v>74</v>
      </c>
      <c r="AC43">
        <v>1</v>
      </c>
    </row>
    <row r="44" spans="1:29">
      <c r="A44" s="22"/>
      <c r="B44" s="23"/>
      <c r="C44" s="43"/>
      <c r="D44" s="73">
        <v>0</v>
      </c>
      <c r="E44" s="73">
        <v>0</v>
      </c>
      <c r="F44" s="40" t="s">
        <v>74</v>
      </c>
      <c r="G44" s="14">
        <f t="shared" si="0"/>
        <v>0</v>
      </c>
      <c r="H44" s="54">
        <f t="shared" si="7"/>
        <v>0</v>
      </c>
      <c r="I44" s="70">
        <f t="shared" si="5"/>
        <v>0</v>
      </c>
      <c r="J44" s="15">
        <f t="shared" si="8"/>
        <v>0</v>
      </c>
      <c r="K44" s="11">
        <f t="shared" si="2"/>
        <v>0</v>
      </c>
      <c r="M44" s="22"/>
      <c r="N44" s="23"/>
      <c r="O44" s="43"/>
      <c r="P44" s="33">
        <f t="shared" si="9"/>
        <v>0</v>
      </c>
      <c r="Q44" s="46"/>
      <c r="R44" s="89"/>
      <c r="S44" s="65">
        <f t="shared" si="4"/>
        <v>0</v>
      </c>
      <c r="T44" s="60"/>
      <c r="U44" s="60"/>
      <c r="V44" s="3">
        <v>12.7</v>
      </c>
      <c r="W44" s="4" t="s">
        <v>64</v>
      </c>
      <c r="X44" s="52">
        <v>9.9</v>
      </c>
      <c r="Y44" s="52">
        <v>6.4</v>
      </c>
      <c r="Z44" s="54"/>
      <c r="AA44" s="54"/>
      <c r="AB44" s="55" t="s">
        <v>74</v>
      </c>
      <c r="AC44">
        <v>1</v>
      </c>
    </row>
    <row r="45" spans="1:29">
      <c r="A45" s="20"/>
      <c r="B45" s="23"/>
      <c r="C45" s="43"/>
      <c r="D45" s="73">
        <v>0</v>
      </c>
      <c r="E45" s="73">
        <v>0</v>
      </c>
      <c r="F45" s="40" t="s">
        <v>74</v>
      </c>
      <c r="G45" s="14">
        <f t="shared" si="0"/>
        <v>0</v>
      </c>
      <c r="H45" s="54">
        <f t="shared" si="7"/>
        <v>0</v>
      </c>
      <c r="I45" s="70">
        <f t="shared" si="5"/>
        <v>0</v>
      </c>
      <c r="J45" s="15">
        <f t="shared" si="8"/>
        <v>0</v>
      </c>
      <c r="K45" s="11">
        <f t="shared" si="2"/>
        <v>0</v>
      </c>
      <c r="M45" s="22"/>
      <c r="N45" s="23"/>
      <c r="O45" s="43"/>
      <c r="P45" s="33">
        <f t="shared" si="9"/>
        <v>0</v>
      </c>
      <c r="Q45" s="46"/>
      <c r="R45" s="89"/>
      <c r="S45" s="65">
        <f t="shared" si="4"/>
        <v>0</v>
      </c>
      <c r="T45" s="60"/>
      <c r="U45" s="60"/>
      <c r="V45" s="3">
        <v>12.8</v>
      </c>
      <c r="W45" s="4" t="s">
        <v>65</v>
      </c>
      <c r="X45" s="52">
        <v>5.7</v>
      </c>
      <c r="Y45" s="52">
        <v>3.7</v>
      </c>
      <c r="Z45" s="54"/>
      <c r="AA45" s="54"/>
      <c r="AB45" s="55" t="s">
        <v>74</v>
      </c>
      <c r="AC45">
        <v>1</v>
      </c>
    </row>
    <row r="46" spans="1:29">
      <c r="A46" s="22"/>
      <c r="B46" s="23"/>
      <c r="C46" s="43"/>
      <c r="D46" s="73">
        <v>0</v>
      </c>
      <c r="E46" s="73">
        <v>0</v>
      </c>
      <c r="F46" s="40" t="s">
        <v>74</v>
      </c>
      <c r="G46" s="14">
        <f t="shared" si="0"/>
        <v>0</v>
      </c>
      <c r="H46" s="54">
        <f t="shared" si="7"/>
        <v>0</v>
      </c>
      <c r="I46" s="70">
        <f t="shared" si="5"/>
        <v>0</v>
      </c>
      <c r="J46" s="15">
        <f t="shared" si="8"/>
        <v>0</v>
      </c>
      <c r="K46" s="11">
        <f t="shared" si="2"/>
        <v>0</v>
      </c>
      <c r="M46" s="22"/>
      <c r="N46" s="23"/>
      <c r="O46" s="43"/>
      <c r="P46" s="33">
        <f t="shared" si="9"/>
        <v>0</v>
      </c>
      <c r="Q46" s="46"/>
      <c r="R46" s="89"/>
      <c r="S46" s="65">
        <f t="shared" si="4"/>
        <v>0</v>
      </c>
      <c r="T46" s="60"/>
      <c r="U46" s="60"/>
      <c r="V46" s="3">
        <v>12.9</v>
      </c>
      <c r="W46" s="4" t="s">
        <v>66</v>
      </c>
      <c r="X46" s="52">
        <v>1.4</v>
      </c>
      <c r="Y46" s="52">
        <v>0.9</v>
      </c>
      <c r="Z46" s="54"/>
      <c r="AA46" s="54"/>
      <c r="AB46" s="55" t="s">
        <v>74</v>
      </c>
      <c r="AC46">
        <v>1</v>
      </c>
    </row>
    <row r="47" spans="1:29">
      <c r="A47" s="22"/>
      <c r="B47" s="23"/>
      <c r="C47" s="43"/>
      <c r="D47" s="73">
        <v>0</v>
      </c>
      <c r="E47" s="73">
        <v>0</v>
      </c>
      <c r="F47" s="40" t="s">
        <v>74</v>
      </c>
      <c r="G47" s="14">
        <f t="shared" si="0"/>
        <v>0</v>
      </c>
      <c r="H47" s="54">
        <f t="shared" si="7"/>
        <v>0</v>
      </c>
      <c r="I47" s="70">
        <f t="shared" si="5"/>
        <v>0</v>
      </c>
      <c r="J47" s="15">
        <f t="shared" si="8"/>
        <v>0</v>
      </c>
      <c r="K47" s="11">
        <f t="shared" si="2"/>
        <v>0</v>
      </c>
      <c r="M47" s="22"/>
      <c r="N47" s="23"/>
      <c r="O47" s="43"/>
      <c r="P47" s="33">
        <f t="shared" si="9"/>
        <v>0</v>
      </c>
      <c r="Q47" s="46"/>
      <c r="R47" s="89"/>
      <c r="S47" s="65">
        <f t="shared" si="4"/>
        <v>0</v>
      </c>
      <c r="T47" s="60"/>
      <c r="U47" s="60"/>
      <c r="V47" s="63">
        <v>13.1</v>
      </c>
      <c r="W47" s="4" t="s">
        <v>67</v>
      </c>
      <c r="X47" s="52">
        <v>8.5</v>
      </c>
      <c r="Y47" s="52">
        <v>5.5</v>
      </c>
      <c r="Z47" s="54"/>
      <c r="AA47" s="54"/>
      <c r="AB47" s="55" t="s">
        <v>74</v>
      </c>
      <c r="AC47">
        <v>1</v>
      </c>
    </row>
    <row r="48" spans="1:29">
      <c r="A48" s="20"/>
      <c r="B48" s="23"/>
      <c r="C48" s="43"/>
      <c r="D48" s="73">
        <v>0</v>
      </c>
      <c r="E48" s="73">
        <v>0</v>
      </c>
      <c r="F48" s="40" t="s">
        <v>74</v>
      </c>
      <c r="G48" s="14">
        <f t="shared" si="0"/>
        <v>0</v>
      </c>
      <c r="H48" s="54">
        <f t="shared" si="7"/>
        <v>0</v>
      </c>
      <c r="I48" s="70">
        <f t="shared" si="5"/>
        <v>0</v>
      </c>
      <c r="J48" s="15">
        <f t="shared" si="8"/>
        <v>0</v>
      </c>
      <c r="K48" s="11">
        <f t="shared" si="2"/>
        <v>0</v>
      </c>
      <c r="M48" s="22"/>
      <c r="N48" s="23"/>
      <c r="O48" s="43"/>
      <c r="P48" s="33">
        <f t="shared" si="9"/>
        <v>0</v>
      </c>
      <c r="Q48" s="46"/>
      <c r="R48" s="89"/>
      <c r="S48" s="65">
        <f t="shared" si="4"/>
        <v>0</v>
      </c>
      <c r="T48" s="60"/>
      <c r="U48" s="60"/>
      <c r="V48" s="3">
        <v>12.11</v>
      </c>
      <c r="W48" s="4" t="s">
        <v>68</v>
      </c>
      <c r="X48" s="52">
        <v>2.8</v>
      </c>
      <c r="Y48" s="52">
        <v>1.8</v>
      </c>
      <c r="Z48" s="54"/>
      <c r="AA48" s="54"/>
      <c r="AB48" s="55" t="s">
        <v>74</v>
      </c>
      <c r="AC48">
        <v>1</v>
      </c>
    </row>
    <row r="49" spans="1:29" ht="15.75" thickBot="1">
      <c r="A49" s="22"/>
      <c r="B49" s="23"/>
      <c r="C49" s="43"/>
      <c r="D49" s="73">
        <v>0</v>
      </c>
      <c r="E49" s="73">
        <v>0</v>
      </c>
      <c r="F49" s="40" t="s">
        <v>74</v>
      </c>
      <c r="G49" s="14">
        <f t="shared" si="0"/>
        <v>0</v>
      </c>
      <c r="H49" s="54">
        <f t="shared" si="7"/>
        <v>0</v>
      </c>
      <c r="I49" s="70">
        <f t="shared" si="5"/>
        <v>0</v>
      </c>
      <c r="J49" s="15">
        <f t="shared" si="8"/>
        <v>0</v>
      </c>
      <c r="K49" s="11">
        <f t="shared" si="2"/>
        <v>0</v>
      </c>
      <c r="M49" s="22"/>
      <c r="N49" s="23"/>
      <c r="O49" s="43"/>
      <c r="P49" s="33">
        <f t="shared" si="9"/>
        <v>0</v>
      </c>
      <c r="Q49" s="46"/>
      <c r="R49" s="89"/>
      <c r="S49" s="65">
        <f t="shared" si="4"/>
        <v>0</v>
      </c>
      <c r="T49" s="60"/>
      <c r="U49" s="60"/>
      <c r="V49" s="5">
        <v>12.12</v>
      </c>
      <c r="W49" s="6" t="s">
        <v>69</v>
      </c>
      <c r="X49" s="53">
        <v>3.3</v>
      </c>
      <c r="Y49" s="53">
        <v>2.2000000000000002</v>
      </c>
      <c r="Z49" s="56" t="s">
        <v>74</v>
      </c>
      <c r="AA49" s="56"/>
      <c r="AB49" s="57"/>
      <c r="AC49">
        <v>0</v>
      </c>
    </row>
    <row r="50" spans="1:29">
      <c r="A50" s="22"/>
      <c r="B50" s="23"/>
      <c r="C50" s="43"/>
      <c r="D50" s="73">
        <v>0</v>
      </c>
      <c r="E50" s="73">
        <v>0</v>
      </c>
      <c r="F50" s="40" t="s">
        <v>74</v>
      </c>
      <c r="G50" s="14">
        <f t="shared" si="0"/>
        <v>0</v>
      </c>
      <c r="H50" s="54">
        <f t="shared" si="7"/>
        <v>0</v>
      </c>
      <c r="I50" s="70">
        <f t="shared" si="5"/>
        <v>0</v>
      </c>
      <c r="J50" s="15">
        <f t="shared" si="8"/>
        <v>0</v>
      </c>
      <c r="K50" s="11">
        <f t="shared" si="2"/>
        <v>0</v>
      </c>
      <c r="M50" s="22"/>
      <c r="N50" s="23"/>
      <c r="O50" s="43"/>
      <c r="P50" s="33">
        <f t="shared" si="9"/>
        <v>0</v>
      </c>
      <c r="Q50" s="46"/>
      <c r="R50" s="89"/>
      <c r="S50" s="65">
        <f t="shared" si="4"/>
        <v>0</v>
      </c>
      <c r="T50" s="60"/>
      <c r="U50" s="60"/>
    </row>
    <row r="51" spans="1:29">
      <c r="A51" s="20"/>
      <c r="B51" s="23"/>
      <c r="C51" s="43"/>
      <c r="D51" s="73">
        <v>0</v>
      </c>
      <c r="E51" s="73">
        <v>0</v>
      </c>
      <c r="F51" s="40" t="s">
        <v>74</v>
      </c>
      <c r="G51" s="14">
        <f t="shared" si="0"/>
        <v>0</v>
      </c>
      <c r="H51" s="54">
        <f t="shared" si="7"/>
        <v>0</v>
      </c>
      <c r="I51" s="70">
        <f t="shared" si="5"/>
        <v>0</v>
      </c>
      <c r="J51" s="15">
        <f t="shared" si="8"/>
        <v>0</v>
      </c>
      <c r="K51" s="11">
        <f t="shared" si="2"/>
        <v>0</v>
      </c>
      <c r="M51" s="22"/>
      <c r="N51" s="23"/>
      <c r="O51" s="43"/>
      <c r="P51" s="33">
        <f t="shared" si="9"/>
        <v>0</v>
      </c>
      <c r="Q51" s="46"/>
      <c r="R51" s="89"/>
      <c r="S51" s="65">
        <f t="shared" si="4"/>
        <v>0</v>
      </c>
      <c r="T51" s="60"/>
      <c r="U51" s="60"/>
    </row>
    <row r="52" spans="1:29">
      <c r="A52" s="22"/>
      <c r="B52" s="23"/>
      <c r="C52" s="43"/>
      <c r="D52" s="73">
        <v>0</v>
      </c>
      <c r="E52" s="73">
        <v>0</v>
      </c>
      <c r="F52" s="40" t="s">
        <v>74</v>
      </c>
      <c r="G52" s="14">
        <f t="shared" si="0"/>
        <v>0</v>
      </c>
      <c r="H52" s="54">
        <f t="shared" si="7"/>
        <v>0</v>
      </c>
      <c r="I52" s="70">
        <f t="shared" si="5"/>
        <v>0</v>
      </c>
      <c r="J52" s="15">
        <f t="shared" si="8"/>
        <v>0</v>
      </c>
      <c r="K52" s="11">
        <f t="shared" si="2"/>
        <v>0</v>
      </c>
      <c r="M52" s="22"/>
      <c r="N52" s="23"/>
      <c r="O52" s="43"/>
      <c r="P52" s="33">
        <f t="shared" si="9"/>
        <v>0</v>
      </c>
      <c r="Q52" s="46"/>
      <c r="R52" s="89"/>
      <c r="S52" s="65">
        <f t="shared" si="4"/>
        <v>0</v>
      </c>
      <c r="T52" s="60"/>
      <c r="U52" s="60"/>
    </row>
    <row r="53" spans="1:29">
      <c r="A53" s="22"/>
      <c r="B53" s="23"/>
      <c r="C53" s="43"/>
      <c r="D53" s="73">
        <v>0</v>
      </c>
      <c r="E53" s="73">
        <v>0</v>
      </c>
      <c r="F53" s="40" t="s">
        <v>74</v>
      </c>
      <c r="G53" s="14">
        <f t="shared" si="0"/>
        <v>0</v>
      </c>
      <c r="H53" s="54">
        <f t="shared" si="7"/>
        <v>0</v>
      </c>
      <c r="I53" s="70">
        <f t="shared" si="5"/>
        <v>0</v>
      </c>
      <c r="J53" s="15">
        <f t="shared" si="8"/>
        <v>0</v>
      </c>
      <c r="K53" s="11">
        <f t="shared" si="2"/>
        <v>0</v>
      </c>
      <c r="M53" s="22"/>
      <c r="N53" s="23"/>
      <c r="O53" s="43"/>
      <c r="P53" s="33">
        <f t="shared" si="9"/>
        <v>0</v>
      </c>
      <c r="Q53" s="46"/>
      <c r="R53" s="89"/>
      <c r="S53" s="65">
        <f t="shared" si="4"/>
        <v>0</v>
      </c>
      <c r="T53" s="60"/>
      <c r="U53" s="60"/>
    </row>
    <row r="54" spans="1:29">
      <c r="A54" s="20"/>
      <c r="B54" s="23"/>
      <c r="C54" s="43"/>
      <c r="D54" s="73">
        <v>0</v>
      </c>
      <c r="E54" s="73">
        <v>0</v>
      </c>
      <c r="F54" s="40" t="s">
        <v>74</v>
      </c>
      <c r="G54" s="14">
        <f t="shared" si="0"/>
        <v>0</v>
      </c>
      <c r="H54" s="54">
        <f t="shared" si="7"/>
        <v>0</v>
      </c>
      <c r="I54" s="70">
        <f t="shared" si="5"/>
        <v>0</v>
      </c>
      <c r="J54" s="15">
        <f t="shared" si="8"/>
        <v>0</v>
      </c>
      <c r="K54" s="11">
        <f t="shared" si="2"/>
        <v>0</v>
      </c>
      <c r="M54" s="22"/>
      <c r="N54" s="23"/>
      <c r="O54" s="43"/>
      <c r="P54" s="33">
        <f t="shared" si="9"/>
        <v>0</v>
      </c>
      <c r="Q54" s="46"/>
      <c r="R54" s="89"/>
      <c r="S54" s="65">
        <f t="shared" si="4"/>
        <v>0</v>
      </c>
      <c r="T54" s="60"/>
      <c r="U54" s="60"/>
    </row>
    <row r="55" spans="1:29">
      <c r="A55" s="22"/>
      <c r="B55" s="23"/>
      <c r="C55" s="43"/>
      <c r="D55" s="73">
        <v>0</v>
      </c>
      <c r="E55" s="73">
        <v>0</v>
      </c>
      <c r="F55" s="40" t="s">
        <v>74</v>
      </c>
      <c r="G55" s="14">
        <f t="shared" si="0"/>
        <v>0</v>
      </c>
      <c r="H55" s="54">
        <f t="shared" si="7"/>
        <v>0</v>
      </c>
      <c r="I55" s="70">
        <f t="shared" si="5"/>
        <v>0</v>
      </c>
      <c r="J55" s="15">
        <f t="shared" si="8"/>
        <v>0</v>
      </c>
      <c r="K55" s="11">
        <f t="shared" si="2"/>
        <v>0</v>
      </c>
      <c r="M55" s="22"/>
      <c r="N55" s="23"/>
      <c r="O55" s="43"/>
      <c r="P55" s="33">
        <f t="shared" si="9"/>
        <v>0</v>
      </c>
      <c r="Q55" s="46"/>
      <c r="R55" s="89"/>
      <c r="S55" s="65">
        <f t="shared" si="4"/>
        <v>0</v>
      </c>
      <c r="T55" s="60"/>
      <c r="U55" s="60"/>
    </row>
    <row r="56" spans="1:29">
      <c r="A56" s="22"/>
      <c r="B56" s="23"/>
      <c r="C56" s="43"/>
      <c r="D56" s="73">
        <v>0</v>
      </c>
      <c r="E56" s="73">
        <v>0</v>
      </c>
      <c r="F56" s="40" t="s">
        <v>74</v>
      </c>
      <c r="G56" s="14">
        <f t="shared" si="0"/>
        <v>0</v>
      </c>
      <c r="H56" s="54">
        <f t="shared" si="7"/>
        <v>0</v>
      </c>
      <c r="I56" s="70">
        <f t="shared" si="5"/>
        <v>0</v>
      </c>
      <c r="J56" s="15">
        <f t="shared" si="8"/>
        <v>0</v>
      </c>
      <c r="K56" s="11">
        <f t="shared" si="2"/>
        <v>0</v>
      </c>
      <c r="M56" s="22"/>
      <c r="N56" s="23"/>
      <c r="O56" s="43"/>
      <c r="P56" s="33">
        <f t="shared" si="9"/>
        <v>0</v>
      </c>
      <c r="Q56" s="46"/>
      <c r="R56" s="89"/>
      <c r="S56" s="65">
        <f t="shared" si="4"/>
        <v>0</v>
      </c>
      <c r="T56" s="60"/>
      <c r="U56" s="60"/>
    </row>
    <row r="57" spans="1:29">
      <c r="A57" s="20"/>
      <c r="B57" s="23"/>
      <c r="C57" s="43"/>
      <c r="D57" s="73">
        <v>0</v>
      </c>
      <c r="E57" s="73">
        <v>0</v>
      </c>
      <c r="F57" s="40" t="s">
        <v>74</v>
      </c>
      <c r="G57" s="14">
        <f t="shared" si="0"/>
        <v>0</v>
      </c>
      <c r="H57" s="54">
        <f t="shared" si="7"/>
        <v>0</v>
      </c>
      <c r="I57" s="70">
        <f t="shared" si="5"/>
        <v>0</v>
      </c>
      <c r="J57" s="15">
        <f t="shared" si="8"/>
        <v>0</v>
      </c>
      <c r="K57" s="11">
        <f t="shared" si="2"/>
        <v>0</v>
      </c>
      <c r="M57" s="22"/>
      <c r="N57" s="23"/>
      <c r="O57" s="43"/>
      <c r="P57" s="33">
        <f t="shared" si="9"/>
        <v>0</v>
      </c>
      <c r="Q57" s="46"/>
      <c r="R57" s="89"/>
      <c r="S57" s="65">
        <f t="shared" si="4"/>
        <v>0</v>
      </c>
      <c r="T57" s="60"/>
      <c r="U57" s="60"/>
    </row>
    <row r="58" spans="1:29">
      <c r="A58" s="22"/>
      <c r="B58" s="23"/>
      <c r="C58" s="43"/>
      <c r="D58" s="73">
        <v>0</v>
      </c>
      <c r="E58" s="73">
        <v>0</v>
      </c>
      <c r="F58" s="40" t="s">
        <v>74</v>
      </c>
      <c r="G58" s="14">
        <f t="shared" si="0"/>
        <v>0</v>
      </c>
      <c r="H58" s="54">
        <f t="shared" si="7"/>
        <v>0</v>
      </c>
      <c r="I58" s="70">
        <f t="shared" si="5"/>
        <v>0</v>
      </c>
      <c r="J58" s="15">
        <f t="shared" si="8"/>
        <v>0</v>
      </c>
      <c r="K58" s="11">
        <f t="shared" si="2"/>
        <v>0</v>
      </c>
      <c r="M58" s="22"/>
      <c r="N58" s="23"/>
      <c r="O58" s="43"/>
      <c r="P58" s="33">
        <f t="shared" si="9"/>
        <v>0</v>
      </c>
      <c r="Q58" s="46"/>
      <c r="R58" s="89"/>
      <c r="S58" s="65">
        <f t="shared" si="4"/>
        <v>0</v>
      </c>
      <c r="T58" s="60"/>
      <c r="U58" s="60"/>
    </row>
    <row r="59" spans="1:29">
      <c r="A59" s="20"/>
      <c r="B59" s="23"/>
      <c r="C59" s="43"/>
      <c r="D59" s="73">
        <v>0</v>
      </c>
      <c r="E59" s="73">
        <v>0</v>
      </c>
      <c r="F59" s="40" t="s">
        <v>74</v>
      </c>
      <c r="G59" s="14">
        <f t="shared" si="0"/>
        <v>0</v>
      </c>
      <c r="H59" s="54">
        <f t="shared" si="7"/>
        <v>0</v>
      </c>
      <c r="I59" s="70">
        <f t="shared" si="5"/>
        <v>0</v>
      </c>
      <c r="J59" s="15">
        <f t="shared" si="8"/>
        <v>0</v>
      </c>
      <c r="K59" s="11">
        <f t="shared" si="2"/>
        <v>0</v>
      </c>
      <c r="M59" s="22"/>
      <c r="N59" s="23"/>
      <c r="O59" s="43"/>
      <c r="P59" s="33">
        <f t="shared" si="9"/>
        <v>0</v>
      </c>
      <c r="Q59" s="46"/>
      <c r="R59" s="89"/>
      <c r="S59" s="65">
        <f t="shared" si="4"/>
        <v>0</v>
      </c>
      <c r="T59" s="60"/>
      <c r="U59" s="60"/>
    </row>
    <row r="60" spans="1:29">
      <c r="A60" s="22"/>
      <c r="B60" s="23"/>
      <c r="C60" s="43"/>
      <c r="D60" s="73">
        <v>0</v>
      </c>
      <c r="E60" s="73">
        <v>0</v>
      </c>
      <c r="F60" s="40" t="s">
        <v>74</v>
      </c>
      <c r="G60" s="14">
        <f t="shared" si="0"/>
        <v>0</v>
      </c>
      <c r="H60" s="54">
        <f t="shared" si="7"/>
        <v>0</v>
      </c>
      <c r="I60" s="70">
        <f t="shared" si="5"/>
        <v>0</v>
      </c>
      <c r="J60" s="15">
        <f t="shared" si="8"/>
        <v>0</v>
      </c>
      <c r="K60" s="11">
        <f t="shared" si="2"/>
        <v>0</v>
      </c>
      <c r="M60" s="22"/>
      <c r="N60" s="23"/>
      <c r="O60" s="43"/>
      <c r="P60" s="33">
        <f t="shared" si="9"/>
        <v>0</v>
      </c>
      <c r="Q60" s="46"/>
      <c r="R60" s="89"/>
      <c r="S60" s="65">
        <f t="shared" si="4"/>
        <v>0</v>
      </c>
      <c r="T60" s="60"/>
      <c r="U60" s="60"/>
    </row>
    <row r="61" spans="1:29">
      <c r="A61" s="22"/>
      <c r="B61" s="23"/>
      <c r="C61" s="43"/>
      <c r="D61" s="73">
        <v>0</v>
      </c>
      <c r="E61" s="73">
        <v>0</v>
      </c>
      <c r="F61" s="40" t="s">
        <v>74</v>
      </c>
      <c r="G61" s="14">
        <f t="shared" si="0"/>
        <v>0</v>
      </c>
      <c r="H61" s="54">
        <f t="shared" si="7"/>
        <v>0</v>
      </c>
      <c r="I61" s="70">
        <f t="shared" si="5"/>
        <v>0</v>
      </c>
      <c r="J61" s="15">
        <f t="shared" si="8"/>
        <v>0</v>
      </c>
      <c r="K61" s="11">
        <f t="shared" si="2"/>
        <v>0</v>
      </c>
      <c r="M61" s="22"/>
      <c r="N61" s="23"/>
      <c r="O61" s="43"/>
      <c r="P61" s="33">
        <f t="shared" si="9"/>
        <v>0</v>
      </c>
      <c r="Q61" s="46"/>
      <c r="R61" s="89"/>
      <c r="S61" s="65">
        <f t="shared" si="4"/>
        <v>0</v>
      </c>
      <c r="T61" s="60"/>
      <c r="U61" s="60"/>
    </row>
    <row r="62" spans="1:29">
      <c r="A62" s="20"/>
      <c r="B62" s="23"/>
      <c r="C62" s="43"/>
      <c r="D62" s="73">
        <v>0</v>
      </c>
      <c r="E62" s="73">
        <v>0</v>
      </c>
      <c r="F62" s="40" t="s">
        <v>74</v>
      </c>
      <c r="G62" s="14">
        <f t="shared" si="0"/>
        <v>0</v>
      </c>
      <c r="H62" s="54">
        <f t="shared" si="7"/>
        <v>0</v>
      </c>
      <c r="I62" s="70">
        <f t="shared" si="5"/>
        <v>0</v>
      </c>
      <c r="J62" s="15">
        <f t="shared" si="8"/>
        <v>0</v>
      </c>
      <c r="K62" s="11">
        <f t="shared" si="2"/>
        <v>0</v>
      </c>
      <c r="M62" s="22"/>
      <c r="N62" s="23"/>
      <c r="O62" s="43"/>
      <c r="P62" s="33">
        <f t="shared" si="9"/>
        <v>0</v>
      </c>
      <c r="Q62" s="46"/>
      <c r="R62" s="89"/>
      <c r="S62" s="65">
        <f t="shared" si="4"/>
        <v>0</v>
      </c>
      <c r="T62" s="60"/>
      <c r="U62" s="60"/>
    </row>
    <row r="63" spans="1:29">
      <c r="A63" s="22"/>
      <c r="B63" s="23"/>
      <c r="C63" s="43"/>
      <c r="D63" s="73">
        <v>0</v>
      </c>
      <c r="E63" s="73">
        <v>0</v>
      </c>
      <c r="F63" s="40" t="s">
        <v>74</v>
      </c>
      <c r="G63" s="14">
        <f t="shared" si="0"/>
        <v>0</v>
      </c>
      <c r="H63" s="54">
        <f t="shared" si="7"/>
        <v>0</v>
      </c>
      <c r="I63" s="70">
        <f t="shared" si="5"/>
        <v>0</v>
      </c>
      <c r="J63" s="15">
        <f t="shared" si="8"/>
        <v>0</v>
      </c>
      <c r="K63" s="11">
        <f t="shared" si="2"/>
        <v>0</v>
      </c>
      <c r="M63" s="22"/>
      <c r="N63" s="23"/>
      <c r="O63" s="43"/>
      <c r="P63" s="33">
        <f t="shared" si="9"/>
        <v>0</v>
      </c>
      <c r="Q63" s="46"/>
      <c r="R63" s="89"/>
      <c r="S63" s="65">
        <f t="shared" si="4"/>
        <v>0</v>
      </c>
      <c r="T63" s="60"/>
      <c r="U63" s="60"/>
    </row>
    <row r="64" spans="1:29">
      <c r="A64" s="22"/>
      <c r="B64" s="23"/>
      <c r="C64" s="43"/>
      <c r="D64" s="73">
        <v>0</v>
      </c>
      <c r="E64" s="73">
        <v>0</v>
      </c>
      <c r="F64" s="40" t="s">
        <v>74</v>
      </c>
      <c r="G64" s="14">
        <f t="shared" si="0"/>
        <v>0</v>
      </c>
      <c r="H64" s="54">
        <f t="shared" si="7"/>
        <v>0</v>
      </c>
      <c r="I64" s="70">
        <f t="shared" si="5"/>
        <v>0</v>
      </c>
      <c r="J64" s="15">
        <f t="shared" si="8"/>
        <v>0</v>
      </c>
      <c r="K64" s="11">
        <f t="shared" si="2"/>
        <v>0</v>
      </c>
      <c r="M64" s="22"/>
      <c r="N64" s="23"/>
      <c r="O64" s="43"/>
      <c r="P64" s="33">
        <f t="shared" si="9"/>
        <v>0</v>
      </c>
      <c r="Q64" s="46"/>
      <c r="R64" s="89"/>
      <c r="S64" s="65">
        <f t="shared" si="4"/>
        <v>0</v>
      </c>
      <c r="T64" s="60"/>
      <c r="U64" s="60"/>
    </row>
    <row r="65" spans="1:21">
      <c r="A65" s="20"/>
      <c r="B65" s="23"/>
      <c r="C65" s="43"/>
      <c r="D65" s="73">
        <v>0</v>
      </c>
      <c r="E65" s="73">
        <v>0</v>
      </c>
      <c r="F65" s="40" t="s">
        <v>74</v>
      </c>
      <c r="G65" s="14">
        <f t="shared" si="0"/>
        <v>0</v>
      </c>
      <c r="H65" s="54">
        <f t="shared" si="7"/>
        <v>0</v>
      </c>
      <c r="I65" s="70">
        <f t="shared" si="5"/>
        <v>0</v>
      </c>
      <c r="J65" s="15">
        <f t="shared" si="8"/>
        <v>0</v>
      </c>
      <c r="K65" s="11">
        <f t="shared" si="2"/>
        <v>0</v>
      </c>
      <c r="M65" s="22"/>
      <c r="N65" s="23"/>
      <c r="O65" s="43"/>
      <c r="P65" s="33">
        <f t="shared" si="9"/>
        <v>0</v>
      </c>
      <c r="Q65" s="46"/>
      <c r="R65" s="89"/>
      <c r="S65" s="65">
        <f t="shared" si="4"/>
        <v>0</v>
      </c>
      <c r="T65" s="60"/>
      <c r="U65" s="60"/>
    </row>
    <row r="66" spans="1:21">
      <c r="A66" s="22"/>
      <c r="B66" s="23"/>
      <c r="C66" s="43"/>
      <c r="D66" s="73">
        <v>0</v>
      </c>
      <c r="E66" s="73">
        <v>0</v>
      </c>
      <c r="F66" s="40" t="s">
        <v>74</v>
      </c>
      <c r="G66" s="14">
        <f t="shared" si="0"/>
        <v>0</v>
      </c>
      <c r="H66" s="54">
        <f t="shared" si="7"/>
        <v>0</v>
      </c>
      <c r="I66" s="70">
        <f t="shared" si="5"/>
        <v>0</v>
      </c>
      <c r="J66" s="15">
        <f t="shared" si="8"/>
        <v>0</v>
      </c>
      <c r="K66" s="11">
        <f t="shared" si="2"/>
        <v>0</v>
      </c>
      <c r="M66" s="22"/>
      <c r="N66" s="23"/>
      <c r="O66" s="43"/>
      <c r="P66" s="33">
        <f t="shared" si="9"/>
        <v>0</v>
      </c>
      <c r="Q66" s="46"/>
      <c r="R66" s="89"/>
      <c r="S66" s="65">
        <f t="shared" si="4"/>
        <v>0</v>
      </c>
      <c r="T66" s="60"/>
      <c r="U66" s="60"/>
    </row>
    <row r="67" spans="1:21">
      <c r="A67" s="22"/>
      <c r="B67" s="23"/>
      <c r="C67" s="43"/>
      <c r="D67" s="73">
        <v>0</v>
      </c>
      <c r="E67" s="73">
        <v>0</v>
      </c>
      <c r="F67" s="40" t="s">
        <v>74</v>
      </c>
      <c r="G67" s="14">
        <f t="shared" si="0"/>
        <v>0</v>
      </c>
      <c r="H67" s="54">
        <f t="shared" si="7"/>
        <v>0</v>
      </c>
      <c r="I67" s="70">
        <f t="shared" si="5"/>
        <v>0</v>
      </c>
      <c r="J67" s="15">
        <f t="shared" si="8"/>
        <v>0</v>
      </c>
      <c r="K67" s="11">
        <f t="shared" si="2"/>
        <v>0</v>
      </c>
      <c r="M67" s="22"/>
      <c r="N67" s="23"/>
      <c r="O67" s="43"/>
      <c r="P67" s="33">
        <f t="shared" si="9"/>
        <v>0</v>
      </c>
      <c r="Q67" s="46"/>
      <c r="R67" s="89"/>
      <c r="S67" s="65">
        <f t="shared" si="4"/>
        <v>0</v>
      </c>
      <c r="T67" s="60"/>
      <c r="U67" s="60"/>
    </row>
    <row r="68" spans="1:21">
      <c r="A68" s="20"/>
      <c r="B68" s="23"/>
      <c r="C68" s="43"/>
      <c r="D68" s="73">
        <v>0</v>
      </c>
      <c r="E68" s="73">
        <v>0</v>
      </c>
      <c r="F68" s="40" t="s">
        <v>74</v>
      </c>
      <c r="G68" s="14">
        <f t="shared" si="0"/>
        <v>0</v>
      </c>
      <c r="H68" s="54">
        <f t="shared" si="7"/>
        <v>0</v>
      </c>
      <c r="I68" s="70">
        <f t="shared" si="5"/>
        <v>0</v>
      </c>
      <c r="J68" s="15">
        <f t="shared" si="8"/>
        <v>0</v>
      </c>
      <c r="K68" s="11">
        <f t="shared" si="2"/>
        <v>0</v>
      </c>
      <c r="M68" s="22"/>
      <c r="N68" s="23"/>
      <c r="O68" s="43"/>
      <c r="P68" s="33">
        <f t="shared" si="9"/>
        <v>0</v>
      </c>
      <c r="Q68" s="46"/>
      <c r="R68" s="89"/>
      <c r="S68" s="65">
        <f t="shared" si="4"/>
        <v>0</v>
      </c>
      <c r="T68" s="60"/>
      <c r="U68" s="60"/>
    </row>
    <row r="69" spans="1:21">
      <c r="A69" s="22"/>
      <c r="B69" s="23"/>
      <c r="C69" s="43"/>
      <c r="D69" s="73">
        <v>0</v>
      </c>
      <c r="E69" s="73">
        <v>0</v>
      </c>
      <c r="F69" s="40" t="s">
        <v>74</v>
      </c>
      <c r="G69" s="14">
        <f t="shared" si="0"/>
        <v>0</v>
      </c>
      <c r="H69" s="54">
        <f t="shared" si="7"/>
        <v>0</v>
      </c>
      <c r="I69" s="70">
        <f t="shared" si="5"/>
        <v>0</v>
      </c>
      <c r="J69" s="15">
        <f t="shared" si="8"/>
        <v>0</v>
      </c>
      <c r="K69" s="11">
        <f t="shared" si="2"/>
        <v>0</v>
      </c>
      <c r="M69" s="22"/>
      <c r="N69" s="23"/>
      <c r="O69" s="43"/>
      <c r="P69" s="33">
        <f t="shared" si="9"/>
        <v>0</v>
      </c>
      <c r="Q69" s="46"/>
      <c r="R69" s="89"/>
      <c r="S69" s="65">
        <f t="shared" si="4"/>
        <v>0</v>
      </c>
      <c r="T69" s="60"/>
      <c r="U69" s="60"/>
    </row>
    <row r="70" spans="1:21">
      <c r="A70" s="22"/>
      <c r="B70" s="23"/>
      <c r="C70" s="43"/>
      <c r="D70" s="73">
        <v>0</v>
      </c>
      <c r="E70" s="73">
        <v>0</v>
      </c>
      <c r="F70" s="40" t="s">
        <v>74</v>
      </c>
      <c r="G70" s="14">
        <f t="shared" si="0"/>
        <v>0</v>
      </c>
      <c r="H70" s="54">
        <f t="shared" si="7"/>
        <v>0</v>
      </c>
      <c r="I70" s="70">
        <f t="shared" si="5"/>
        <v>0</v>
      </c>
      <c r="J70" s="15">
        <f t="shared" si="8"/>
        <v>0</v>
      </c>
      <c r="K70" s="11">
        <f t="shared" si="2"/>
        <v>0</v>
      </c>
      <c r="M70" s="22"/>
      <c r="N70" s="23"/>
      <c r="O70" s="43"/>
      <c r="P70" s="33">
        <f t="shared" si="9"/>
        <v>0</v>
      </c>
      <c r="Q70" s="46"/>
      <c r="R70" s="89"/>
      <c r="S70" s="65">
        <f t="shared" si="4"/>
        <v>0</v>
      </c>
      <c r="T70" s="60"/>
      <c r="U70" s="60"/>
    </row>
    <row r="71" spans="1:21">
      <c r="A71" s="20"/>
      <c r="B71" s="23"/>
      <c r="C71" s="43"/>
      <c r="D71" s="73">
        <v>0</v>
      </c>
      <c r="E71" s="73">
        <v>0</v>
      </c>
      <c r="F71" s="40" t="s">
        <v>74</v>
      </c>
      <c r="G71" s="14">
        <f t="shared" si="0"/>
        <v>0</v>
      </c>
      <c r="H71" s="54">
        <f t="shared" si="7"/>
        <v>0</v>
      </c>
      <c r="I71" s="70">
        <f t="shared" si="5"/>
        <v>0</v>
      </c>
      <c r="J71" s="15">
        <f t="shared" si="8"/>
        <v>0</v>
      </c>
      <c r="K71" s="11">
        <f t="shared" si="2"/>
        <v>0</v>
      </c>
      <c r="M71" s="22"/>
      <c r="N71" s="23"/>
      <c r="O71" s="43"/>
      <c r="P71" s="33">
        <f t="shared" si="9"/>
        <v>0</v>
      </c>
      <c r="Q71" s="46"/>
      <c r="R71" s="89"/>
      <c r="S71" s="65">
        <f t="shared" si="4"/>
        <v>0</v>
      </c>
      <c r="T71" s="60"/>
      <c r="U71" s="60"/>
    </row>
    <row r="72" spans="1:21">
      <c r="A72" s="22"/>
      <c r="B72" s="23"/>
      <c r="C72" s="43"/>
      <c r="D72" s="73">
        <v>0</v>
      </c>
      <c r="E72" s="73">
        <v>0</v>
      </c>
      <c r="F72" s="40" t="s">
        <v>74</v>
      </c>
      <c r="G72" s="14">
        <f t="shared" si="0"/>
        <v>0</v>
      </c>
      <c r="H72" s="54">
        <f t="shared" si="7"/>
        <v>0</v>
      </c>
      <c r="I72" s="70">
        <f t="shared" si="5"/>
        <v>0</v>
      </c>
      <c r="J72" s="15">
        <f t="shared" si="8"/>
        <v>0</v>
      </c>
      <c r="K72" s="11">
        <f t="shared" si="2"/>
        <v>0</v>
      </c>
      <c r="M72" s="22"/>
      <c r="N72" s="23"/>
      <c r="O72" s="43"/>
      <c r="P72" s="33">
        <f t="shared" si="9"/>
        <v>0</v>
      </c>
      <c r="Q72" s="46"/>
      <c r="R72" s="89"/>
      <c r="S72" s="65">
        <f t="shared" si="4"/>
        <v>0</v>
      </c>
      <c r="T72" s="60"/>
      <c r="U72" s="60"/>
    </row>
    <row r="73" spans="1:21">
      <c r="A73" s="22"/>
      <c r="B73" s="23"/>
      <c r="C73" s="43"/>
      <c r="D73" s="73">
        <v>0</v>
      </c>
      <c r="E73" s="73">
        <v>0</v>
      </c>
      <c r="F73" s="40" t="s">
        <v>74</v>
      </c>
      <c r="G73" s="14">
        <f t="shared" si="0"/>
        <v>0</v>
      </c>
      <c r="H73" s="54">
        <f t="shared" si="7"/>
        <v>0</v>
      </c>
      <c r="I73" s="70">
        <f t="shared" si="5"/>
        <v>0</v>
      </c>
      <c r="J73" s="15">
        <f t="shared" si="8"/>
        <v>0</v>
      </c>
      <c r="K73" s="11">
        <f t="shared" si="2"/>
        <v>0</v>
      </c>
      <c r="M73" s="22"/>
      <c r="N73" s="23"/>
      <c r="O73" s="43"/>
      <c r="P73" s="33">
        <f t="shared" si="9"/>
        <v>0</v>
      </c>
      <c r="Q73" s="46"/>
      <c r="R73" s="89"/>
      <c r="S73" s="65">
        <f t="shared" si="4"/>
        <v>0</v>
      </c>
      <c r="T73" s="60"/>
      <c r="U73" s="60"/>
    </row>
    <row r="74" spans="1:21">
      <c r="A74" s="20"/>
      <c r="B74" s="23"/>
      <c r="C74" s="43"/>
      <c r="D74" s="73">
        <v>0</v>
      </c>
      <c r="E74" s="73">
        <v>0</v>
      </c>
      <c r="F74" s="40" t="s">
        <v>74</v>
      </c>
      <c r="G74" s="14">
        <f t="shared" si="0"/>
        <v>0</v>
      </c>
      <c r="H74" s="54">
        <f t="shared" si="7"/>
        <v>0</v>
      </c>
      <c r="I74" s="70">
        <f t="shared" si="5"/>
        <v>0</v>
      </c>
      <c r="J74" s="15">
        <f t="shared" si="8"/>
        <v>0</v>
      </c>
      <c r="K74" s="11">
        <f t="shared" si="2"/>
        <v>0</v>
      </c>
      <c r="M74" s="22"/>
      <c r="N74" s="23"/>
      <c r="O74" s="43"/>
      <c r="P74" s="33">
        <f t="shared" si="9"/>
        <v>0</v>
      </c>
      <c r="Q74" s="46"/>
      <c r="R74" s="89"/>
      <c r="S74" s="65">
        <f t="shared" si="4"/>
        <v>0</v>
      </c>
      <c r="T74" s="60"/>
      <c r="U74" s="60"/>
    </row>
    <row r="75" spans="1:21">
      <c r="A75" s="22"/>
      <c r="B75" s="23"/>
      <c r="C75" s="43"/>
      <c r="D75" s="73">
        <v>0</v>
      </c>
      <c r="E75" s="73">
        <v>0</v>
      </c>
      <c r="F75" s="40" t="s">
        <v>74</v>
      </c>
      <c r="G75" s="14">
        <f t="shared" si="0"/>
        <v>0</v>
      </c>
      <c r="H75" s="54">
        <f t="shared" si="7"/>
        <v>0</v>
      </c>
      <c r="I75" s="70">
        <f t="shared" si="5"/>
        <v>0</v>
      </c>
      <c r="J75" s="15">
        <f t="shared" si="8"/>
        <v>0</v>
      </c>
      <c r="K75" s="11">
        <f t="shared" si="2"/>
        <v>0</v>
      </c>
      <c r="M75" s="22"/>
      <c r="N75" s="23"/>
      <c r="O75" s="43"/>
      <c r="P75" s="33">
        <f t="shared" si="9"/>
        <v>0</v>
      </c>
      <c r="Q75" s="46"/>
      <c r="R75" s="89"/>
      <c r="S75" s="65">
        <f t="shared" si="4"/>
        <v>0</v>
      </c>
      <c r="T75" s="60"/>
      <c r="U75" s="60"/>
    </row>
    <row r="76" spans="1:21">
      <c r="A76" s="22"/>
      <c r="B76" s="23"/>
      <c r="C76" s="43"/>
      <c r="D76" s="73">
        <v>0</v>
      </c>
      <c r="E76" s="73">
        <v>0</v>
      </c>
      <c r="F76" s="40" t="s">
        <v>74</v>
      </c>
      <c r="G76" s="14">
        <f t="shared" si="0"/>
        <v>0</v>
      </c>
      <c r="H76" s="54">
        <f t="shared" si="7"/>
        <v>0</v>
      </c>
      <c r="I76" s="70">
        <f t="shared" si="5"/>
        <v>0</v>
      </c>
      <c r="J76" s="15">
        <f t="shared" si="8"/>
        <v>0</v>
      </c>
      <c r="K76" s="11">
        <f t="shared" si="2"/>
        <v>0</v>
      </c>
      <c r="M76" s="22"/>
      <c r="N76" s="23"/>
      <c r="O76" s="43"/>
      <c r="P76" s="33">
        <f t="shared" si="9"/>
        <v>0</v>
      </c>
      <c r="Q76" s="46"/>
      <c r="R76" s="89"/>
      <c r="S76" s="65">
        <f t="shared" si="4"/>
        <v>0</v>
      </c>
      <c r="T76" s="60"/>
      <c r="U76" s="60"/>
    </row>
    <row r="77" spans="1:21">
      <c r="A77" s="20"/>
      <c r="B77" s="23"/>
      <c r="C77" s="43"/>
      <c r="D77" s="73">
        <v>0</v>
      </c>
      <c r="E77" s="73">
        <v>0</v>
      </c>
      <c r="F77" s="40" t="s">
        <v>74</v>
      </c>
      <c r="G77" s="14">
        <f t="shared" si="0"/>
        <v>0</v>
      </c>
      <c r="H77" s="54">
        <f t="shared" si="7"/>
        <v>0</v>
      </c>
      <c r="I77" s="70">
        <f t="shared" si="5"/>
        <v>0</v>
      </c>
      <c r="J77" s="15">
        <f t="shared" si="8"/>
        <v>0</v>
      </c>
      <c r="K77" s="11">
        <f t="shared" si="2"/>
        <v>0</v>
      </c>
      <c r="M77" s="22"/>
      <c r="N77" s="23"/>
      <c r="O77" s="43"/>
      <c r="P77" s="33">
        <f t="shared" si="9"/>
        <v>0</v>
      </c>
      <c r="Q77" s="46"/>
      <c r="R77" s="89"/>
      <c r="S77" s="65">
        <f t="shared" si="4"/>
        <v>0</v>
      </c>
      <c r="T77" s="60"/>
      <c r="U77" s="60"/>
    </row>
    <row r="78" spans="1:21">
      <c r="A78" s="22"/>
      <c r="B78" s="23"/>
      <c r="C78" s="43"/>
      <c r="D78" s="73">
        <v>0</v>
      </c>
      <c r="E78" s="73">
        <v>0</v>
      </c>
      <c r="F78" s="40" t="s">
        <v>74</v>
      </c>
      <c r="G78" s="14">
        <f t="shared" si="0"/>
        <v>0</v>
      </c>
      <c r="H78" s="54">
        <f t="shared" si="7"/>
        <v>0</v>
      </c>
      <c r="I78" s="70">
        <f t="shared" si="5"/>
        <v>0</v>
      </c>
      <c r="J78" s="15">
        <f t="shared" si="8"/>
        <v>0</v>
      </c>
      <c r="K78" s="11">
        <f t="shared" si="2"/>
        <v>0</v>
      </c>
      <c r="M78" s="22"/>
      <c r="N78" s="23"/>
      <c r="O78" s="43"/>
      <c r="P78" s="33">
        <f t="shared" si="9"/>
        <v>0</v>
      </c>
      <c r="Q78" s="46"/>
      <c r="R78" s="89"/>
      <c r="S78" s="65">
        <f t="shared" si="4"/>
        <v>0</v>
      </c>
      <c r="T78" s="60"/>
      <c r="U78" s="60"/>
    </row>
    <row r="79" spans="1:21">
      <c r="A79" s="20"/>
      <c r="B79" s="23"/>
      <c r="C79" s="43"/>
      <c r="D79" s="73">
        <v>0</v>
      </c>
      <c r="E79" s="73">
        <v>0</v>
      </c>
      <c r="F79" s="40" t="s">
        <v>74</v>
      </c>
      <c r="G79" s="14">
        <f t="shared" si="0"/>
        <v>0</v>
      </c>
      <c r="H79" s="54">
        <f t="shared" si="7"/>
        <v>0</v>
      </c>
      <c r="I79" s="70">
        <f t="shared" si="5"/>
        <v>0</v>
      </c>
      <c r="J79" s="15">
        <f t="shared" si="8"/>
        <v>0</v>
      </c>
      <c r="K79" s="11">
        <f t="shared" si="2"/>
        <v>0</v>
      </c>
      <c r="M79" s="22"/>
      <c r="N79" s="23"/>
      <c r="O79" s="43"/>
      <c r="P79" s="33">
        <f t="shared" si="9"/>
        <v>0</v>
      </c>
      <c r="Q79" s="46"/>
      <c r="R79" s="89"/>
      <c r="S79" s="65">
        <f t="shared" si="4"/>
        <v>0</v>
      </c>
      <c r="T79" s="60"/>
      <c r="U79" s="60"/>
    </row>
    <row r="80" spans="1:21">
      <c r="A80" s="22"/>
      <c r="B80" s="23"/>
      <c r="C80" s="43"/>
      <c r="D80" s="73">
        <v>0</v>
      </c>
      <c r="E80" s="73">
        <v>0</v>
      </c>
      <c r="F80" s="40" t="s">
        <v>74</v>
      </c>
      <c r="G80" s="14">
        <f t="shared" si="0"/>
        <v>0</v>
      </c>
      <c r="H80" s="54">
        <f t="shared" si="7"/>
        <v>0</v>
      </c>
      <c r="I80" s="70">
        <f t="shared" si="5"/>
        <v>0</v>
      </c>
      <c r="J80" s="15">
        <f t="shared" si="8"/>
        <v>0</v>
      </c>
      <c r="K80" s="11">
        <f t="shared" si="2"/>
        <v>0</v>
      </c>
      <c r="M80" s="22"/>
      <c r="N80" s="23"/>
      <c r="O80" s="43"/>
      <c r="P80" s="33">
        <f t="shared" si="9"/>
        <v>0</v>
      </c>
      <c r="Q80" s="46"/>
      <c r="R80" s="89"/>
      <c r="S80" s="65">
        <f t="shared" si="4"/>
        <v>0</v>
      </c>
      <c r="T80" s="60"/>
      <c r="U80" s="60"/>
    </row>
    <row r="81" spans="1:21">
      <c r="A81" s="22"/>
      <c r="B81" s="23"/>
      <c r="C81" s="43"/>
      <c r="D81" s="73">
        <v>0</v>
      </c>
      <c r="E81" s="73">
        <v>0</v>
      </c>
      <c r="F81" s="40" t="s">
        <v>74</v>
      </c>
      <c r="G81" s="14">
        <f t="shared" si="0"/>
        <v>0</v>
      </c>
      <c r="H81" s="54">
        <f t="shared" si="7"/>
        <v>0</v>
      </c>
      <c r="I81" s="70">
        <f t="shared" si="5"/>
        <v>0</v>
      </c>
      <c r="J81" s="15">
        <f t="shared" si="8"/>
        <v>0</v>
      </c>
      <c r="K81" s="11">
        <f t="shared" si="2"/>
        <v>0</v>
      </c>
      <c r="M81" s="22"/>
      <c r="N81" s="23"/>
      <c r="O81" s="43"/>
      <c r="P81" s="33">
        <f t="shared" si="9"/>
        <v>0</v>
      </c>
      <c r="Q81" s="46"/>
      <c r="R81" s="89"/>
      <c r="S81" s="65">
        <f t="shared" si="4"/>
        <v>0</v>
      </c>
      <c r="T81" s="60"/>
      <c r="U81" s="60"/>
    </row>
    <row r="82" spans="1:21">
      <c r="A82" s="20"/>
      <c r="B82" s="23"/>
      <c r="C82" s="43"/>
      <c r="D82" s="73">
        <v>0</v>
      </c>
      <c r="E82" s="73">
        <v>0</v>
      </c>
      <c r="F82" s="40" t="s">
        <v>74</v>
      </c>
      <c r="G82" s="14">
        <f t="shared" si="0"/>
        <v>0</v>
      </c>
      <c r="H82" s="54">
        <f t="shared" si="7"/>
        <v>0</v>
      </c>
      <c r="I82" s="70">
        <f t="shared" si="5"/>
        <v>0</v>
      </c>
      <c r="J82" s="15">
        <f t="shared" si="8"/>
        <v>0</v>
      </c>
      <c r="K82" s="11">
        <f t="shared" si="2"/>
        <v>0</v>
      </c>
      <c r="M82" s="22"/>
      <c r="N82" s="23"/>
      <c r="O82" s="43"/>
      <c r="P82" s="33">
        <f t="shared" si="9"/>
        <v>0</v>
      </c>
      <c r="Q82" s="46"/>
      <c r="R82" s="89"/>
      <c r="S82" s="65">
        <f t="shared" si="4"/>
        <v>0</v>
      </c>
      <c r="T82" s="60"/>
      <c r="U82" s="60"/>
    </row>
    <row r="83" spans="1:21">
      <c r="A83" s="22"/>
      <c r="B83" s="23"/>
      <c r="C83" s="43"/>
      <c r="D83" s="73">
        <v>0</v>
      </c>
      <c r="E83" s="73">
        <v>0</v>
      </c>
      <c r="F83" s="40" t="s">
        <v>74</v>
      </c>
      <c r="G83" s="14">
        <f t="shared" ref="G83:G103" si="10">VLOOKUP(F83,$V$6:$Y$49,2,FALSE)</f>
        <v>0</v>
      </c>
      <c r="H83" s="54">
        <f t="shared" si="7"/>
        <v>0</v>
      </c>
      <c r="I83" s="70">
        <f t="shared" si="5"/>
        <v>0</v>
      </c>
      <c r="J83" s="15">
        <f t="shared" si="8"/>
        <v>0</v>
      </c>
      <c r="K83" s="11">
        <f t="shared" ref="K83:K103" si="11">J83*C83</f>
        <v>0</v>
      </c>
      <c r="M83" s="22"/>
      <c r="N83" s="23"/>
      <c r="O83" s="43"/>
      <c r="P83" s="33">
        <f t="shared" si="9"/>
        <v>0</v>
      </c>
      <c r="Q83" s="46"/>
      <c r="R83" s="89"/>
      <c r="S83" s="65">
        <f t="shared" ref="S83:S103" si="12">IF(C83=0,0,P83/C83)</f>
        <v>0</v>
      </c>
      <c r="T83" s="60"/>
      <c r="U83" s="60"/>
    </row>
    <row r="84" spans="1:21">
      <c r="A84" s="22"/>
      <c r="B84" s="23"/>
      <c r="C84" s="43"/>
      <c r="D84" s="73">
        <v>0</v>
      </c>
      <c r="E84" s="73">
        <v>0</v>
      </c>
      <c r="F84" s="40" t="s">
        <v>74</v>
      </c>
      <c r="G84" s="14">
        <f t="shared" si="10"/>
        <v>0</v>
      </c>
      <c r="H84" s="54">
        <f t="shared" si="7"/>
        <v>0</v>
      </c>
      <c r="I84" s="70">
        <f t="shared" ref="I84:I103" si="13">IF(H84=1,H84+1-(2*D84+E84),H84-(D84+E84))</f>
        <v>0</v>
      </c>
      <c r="J84" s="15">
        <f t="shared" si="8"/>
        <v>0</v>
      </c>
      <c r="K84" s="11">
        <f t="shared" si="11"/>
        <v>0</v>
      </c>
      <c r="M84" s="22"/>
      <c r="N84" s="23"/>
      <c r="O84" s="43"/>
      <c r="P84" s="33">
        <f t="shared" si="9"/>
        <v>0</v>
      </c>
      <c r="Q84" s="46"/>
      <c r="R84" s="89"/>
      <c r="S84" s="65">
        <f t="shared" si="12"/>
        <v>0</v>
      </c>
      <c r="T84" s="60"/>
      <c r="U84" s="60"/>
    </row>
    <row r="85" spans="1:21">
      <c r="A85" s="20"/>
      <c r="B85" s="23"/>
      <c r="C85" s="43"/>
      <c r="D85" s="73">
        <v>0</v>
      </c>
      <c r="E85" s="73">
        <v>0</v>
      </c>
      <c r="F85" s="40" t="s">
        <v>74</v>
      </c>
      <c r="G85" s="14">
        <f t="shared" si="10"/>
        <v>0</v>
      </c>
      <c r="H85" s="54">
        <f t="shared" si="7"/>
        <v>0</v>
      </c>
      <c r="I85" s="70">
        <f t="shared" si="13"/>
        <v>0</v>
      </c>
      <c r="J85" s="15">
        <f t="shared" si="8"/>
        <v>0</v>
      </c>
      <c r="K85" s="11">
        <f t="shared" si="11"/>
        <v>0</v>
      </c>
      <c r="M85" s="22"/>
      <c r="N85" s="23"/>
      <c r="O85" s="43"/>
      <c r="P85" s="33">
        <f t="shared" si="9"/>
        <v>0</v>
      </c>
      <c r="Q85" s="46"/>
      <c r="R85" s="89"/>
      <c r="S85" s="65">
        <f t="shared" si="12"/>
        <v>0</v>
      </c>
      <c r="T85" s="60"/>
      <c r="U85" s="60"/>
    </row>
    <row r="86" spans="1:21">
      <c r="A86" s="22"/>
      <c r="B86" s="23"/>
      <c r="C86" s="43"/>
      <c r="D86" s="73">
        <v>0</v>
      </c>
      <c r="E86" s="73">
        <v>0</v>
      </c>
      <c r="F86" s="40" t="s">
        <v>74</v>
      </c>
      <c r="G86" s="14">
        <f t="shared" si="10"/>
        <v>0</v>
      </c>
      <c r="H86" s="54">
        <f t="shared" si="7"/>
        <v>0</v>
      </c>
      <c r="I86" s="70">
        <f t="shared" si="13"/>
        <v>0</v>
      </c>
      <c r="J86" s="15">
        <f t="shared" ref="J86:J103" si="14">IF(I86&lt;=0,VLOOKUP(F86,$V$6:$Y$49,3,FALSE),IF(I86=2,(VLOOKUP(F86,$V$6:$Y$49,4,FALSE)),IF(I86=1,(((VLOOKUP(F86,$V$6:$Y$49,3,FALSE))-(VLOOKUP(F86,$V$6:$Y$49,4,FALSE)))/2+(VLOOKUP(F86,$V$6:$Y$49,4,FALSE))))))</f>
        <v>0</v>
      </c>
      <c r="K86" s="11">
        <f t="shared" si="11"/>
        <v>0</v>
      </c>
      <c r="M86" s="22"/>
      <c r="N86" s="23"/>
      <c r="O86" s="43"/>
      <c r="P86" s="33">
        <f t="shared" si="9"/>
        <v>0</v>
      </c>
      <c r="Q86" s="46"/>
      <c r="R86" s="89"/>
      <c r="S86" s="65">
        <f t="shared" si="12"/>
        <v>0</v>
      </c>
      <c r="T86" s="60"/>
      <c r="U86" s="60"/>
    </row>
    <row r="87" spans="1:21">
      <c r="A87" s="22"/>
      <c r="B87" s="23"/>
      <c r="C87" s="43"/>
      <c r="D87" s="73">
        <v>0</v>
      </c>
      <c r="E87" s="73">
        <v>0</v>
      </c>
      <c r="F87" s="40" t="s">
        <v>74</v>
      </c>
      <c r="G87" s="14">
        <f t="shared" si="10"/>
        <v>0</v>
      </c>
      <c r="H87" s="54">
        <f t="shared" si="7"/>
        <v>0</v>
      </c>
      <c r="I87" s="70">
        <f t="shared" si="13"/>
        <v>0</v>
      </c>
      <c r="J87" s="15">
        <f t="shared" si="14"/>
        <v>0</v>
      </c>
      <c r="K87" s="11">
        <f t="shared" si="11"/>
        <v>0</v>
      </c>
      <c r="M87" s="22"/>
      <c r="N87" s="23"/>
      <c r="O87" s="43"/>
      <c r="P87" s="33">
        <f t="shared" si="9"/>
        <v>0</v>
      </c>
      <c r="Q87" s="46"/>
      <c r="R87" s="89"/>
      <c r="S87" s="65">
        <f t="shared" si="12"/>
        <v>0</v>
      </c>
      <c r="T87" s="60"/>
      <c r="U87" s="60"/>
    </row>
    <row r="88" spans="1:21">
      <c r="A88" s="20"/>
      <c r="B88" s="23"/>
      <c r="C88" s="43"/>
      <c r="D88" s="73">
        <v>0</v>
      </c>
      <c r="E88" s="73">
        <v>0</v>
      </c>
      <c r="F88" s="40" t="s">
        <v>74</v>
      </c>
      <c r="G88" s="14">
        <f t="shared" si="10"/>
        <v>0</v>
      </c>
      <c r="H88" s="54">
        <f t="shared" si="7"/>
        <v>0</v>
      </c>
      <c r="I88" s="70">
        <f t="shared" si="13"/>
        <v>0</v>
      </c>
      <c r="J88" s="15">
        <f t="shared" si="14"/>
        <v>0</v>
      </c>
      <c r="K88" s="11">
        <f t="shared" si="11"/>
        <v>0</v>
      </c>
      <c r="M88" s="22"/>
      <c r="N88" s="23"/>
      <c r="O88" s="43"/>
      <c r="P88" s="33">
        <f t="shared" si="9"/>
        <v>0</v>
      </c>
      <c r="Q88" s="46"/>
      <c r="R88" s="89"/>
      <c r="S88" s="65">
        <f t="shared" si="12"/>
        <v>0</v>
      </c>
      <c r="T88" s="60"/>
      <c r="U88" s="60"/>
    </row>
    <row r="89" spans="1:21">
      <c r="A89" s="22"/>
      <c r="B89" s="23"/>
      <c r="C89" s="43"/>
      <c r="D89" s="73">
        <v>0</v>
      </c>
      <c r="E89" s="73">
        <v>0</v>
      </c>
      <c r="F89" s="40" t="s">
        <v>74</v>
      </c>
      <c r="G89" s="14">
        <f t="shared" si="10"/>
        <v>0</v>
      </c>
      <c r="H89" s="54">
        <f t="shared" si="7"/>
        <v>0</v>
      </c>
      <c r="I89" s="70">
        <f t="shared" si="13"/>
        <v>0</v>
      </c>
      <c r="J89" s="15">
        <f t="shared" si="14"/>
        <v>0</v>
      </c>
      <c r="K89" s="11">
        <f t="shared" si="11"/>
        <v>0</v>
      </c>
      <c r="M89" s="22"/>
      <c r="N89" s="23"/>
      <c r="O89" s="43"/>
      <c r="P89" s="33">
        <f t="shared" si="9"/>
        <v>0</v>
      </c>
      <c r="Q89" s="46"/>
      <c r="R89" s="89"/>
      <c r="S89" s="65">
        <f t="shared" si="12"/>
        <v>0</v>
      </c>
      <c r="T89" s="60"/>
      <c r="U89" s="60"/>
    </row>
    <row r="90" spans="1:21">
      <c r="A90" s="22"/>
      <c r="B90" s="23"/>
      <c r="C90" s="43"/>
      <c r="D90" s="73">
        <v>0</v>
      </c>
      <c r="E90" s="73">
        <v>0</v>
      </c>
      <c r="F90" s="40" t="s">
        <v>74</v>
      </c>
      <c r="G90" s="14">
        <f t="shared" si="10"/>
        <v>0</v>
      </c>
      <c r="H90" s="54">
        <f t="shared" si="7"/>
        <v>0</v>
      </c>
      <c r="I90" s="70">
        <f t="shared" si="13"/>
        <v>0</v>
      </c>
      <c r="J90" s="15">
        <f t="shared" si="14"/>
        <v>0</v>
      </c>
      <c r="K90" s="11">
        <f t="shared" si="11"/>
        <v>0</v>
      </c>
      <c r="M90" s="22"/>
      <c r="N90" s="23"/>
      <c r="O90" s="43"/>
      <c r="P90" s="33">
        <f t="shared" si="9"/>
        <v>0</v>
      </c>
      <c r="Q90" s="46"/>
      <c r="R90" s="89"/>
      <c r="S90" s="65">
        <f t="shared" si="12"/>
        <v>0</v>
      </c>
      <c r="T90" s="60"/>
      <c r="U90" s="60"/>
    </row>
    <row r="91" spans="1:21">
      <c r="A91" s="20"/>
      <c r="B91" s="23"/>
      <c r="C91" s="43"/>
      <c r="D91" s="73">
        <v>0</v>
      </c>
      <c r="E91" s="73">
        <v>0</v>
      </c>
      <c r="F91" s="40" t="s">
        <v>74</v>
      </c>
      <c r="G91" s="14">
        <f t="shared" si="10"/>
        <v>0</v>
      </c>
      <c r="H91" s="54">
        <f t="shared" si="7"/>
        <v>0</v>
      </c>
      <c r="I91" s="70">
        <f t="shared" si="13"/>
        <v>0</v>
      </c>
      <c r="J91" s="15">
        <f t="shared" si="14"/>
        <v>0</v>
      </c>
      <c r="K91" s="11">
        <f t="shared" si="11"/>
        <v>0</v>
      </c>
      <c r="M91" s="22"/>
      <c r="N91" s="23"/>
      <c r="O91" s="43"/>
      <c r="P91" s="33">
        <f t="shared" si="9"/>
        <v>0</v>
      </c>
      <c r="Q91" s="46"/>
      <c r="R91" s="89"/>
      <c r="S91" s="65">
        <f t="shared" si="12"/>
        <v>0</v>
      </c>
      <c r="T91" s="60"/>
      <c r="U91" s="60"/>
    </row>
    <row r="92" spans="1:21">
      <c r="A92" s="22"/>
      <c r="B92" s="23"/>
      <c r="C92" s="43"/>
      <c r="D92" s="73">
        <v>0</v>
      </c>
      <c r="E92" s="73">
        <v>0</v>
      </c>
      <c r="F92" s="40" t="s">
        <v>74</v>
      </c>
      <c r="G92" s="14">
        <f t="shared" si="10"/>
        <v>0</v>
      </c>
      <c r="H92" s="54">
        <f t="shared" ref="H92:H103" si="15">VLOOKUP(F92,$V$6:$AC$49,8,FALSE)</f>
        <v>0</v>
      </c>
      <c r="I92" s="70">
        <f t="shared" si="13"/>
        <v>0</v>
      </c>
      <c r="J92" s="15">
        <f t="shared" si="14"/>
        <v>0</v>
      </c>
      <c r="K92" s="11">
        <f t="shared" si="11"/>
        <v>0</v>
      </c>
      <c r="M92" s="22"/>
      <c r="N92" s="23"/>
      <c r="O92" s="43"/>
      <c r="P92" s="33">
        <f t="shared" ref="P92:P103" si="16">IF(O92&gt;=0,Q92*R92,O92)</f>
        <v>0</v>
      </c>
      <c r="Q92" s="46"/>
      <c r="R92" s="89"/>
      <c r="S92" s="65">
        <f t="shared" si="12"/>
        <v>0</v>
      </c>
      <c r="T92" s="60"/>
      <c r="U92" s="60"/>
    </row>
    <row r="93" spans="1:21">
      <c r="A93" s="22"/>
      <c r="B93" s="23"/>
      <c r="C93" s="43"/>
      <c r="D93" s="73">
        <v>0</v>
      </c>
      <c r="E93" s="73">
        <v>0</v>
      </c>
      <c r="F93" s="40" t="s">
        <v>74</v>
      </c>
      <c r="G93" s="14">
        <f t="shared" si="10"/>
        <v>0</v>
      </c>
      <c r="H93" s="54">
        <f t="shared" si="15"/>
        <v>0</v>
      </c>
      <c r="I93" s="70">
        <f t="shared" si="13"/>
        <v>0</v>
      </c>
      <c r="J93" s="15">
        <f t="shared" si="14"/>
        <v>0</v>
      </c>
      <c r="K93" s="11">
        <f t="shared" si="11"/>
        <v>0</v>
      </c>
      <c r="M93" s="22"/>
      <c r="N93" s="23"/>
      <c r="O93" s="43"/>
      <c r="P93" s="33">
        <f t="shared" si="16"/>
        <v>0</v>
      </c>
      <c r="Q93" s="46"/>
      <c r="R93" s="89"/>
      <c r="S93" s="65">
        <f t="shared" si="12"/>
        <v>0</v>
      </c>
      <c r="T93" s="60"/>
      <c r="U93" s="60"/>
    </row>
    <row r="94" spans="1:21">
      <c r="A94" s="20"/>
      <c r="B94" s="23"/>
      <c r="C94" s="43"/>
      <c r="D94" s="73">
        <v>0</v>
      </c>
      <c r="E94" s="73">
        <v>0</v>
      </c>
      <c r="F94" s="40" t="s">
        <v>74</v>
      </c>
      <c r="G94" s="14">
        <f t="shared" si="10"/>
        <v>0</v>
      </c>
      <c r="H94" s="54">
        <f t="shared" si="15"/>
        <v>0</v>
      </c>
      <c r="I94" s="70">
        <f t="shared" si="13"/>
        <v>0</v>
      </c>
      <c r="J94" s="15">
        <f t="shared" si="14"/>
        <v>0</v>
      </c>
      <c r="K94" s="11">
        <f t="shared" si="11"/>
        <v>0</v>
      </c>
      <c r="M94" s="22"/>
      <c r="N94" s="23"/>
      <c r="O94" s="43"/>
      <c r="P94" s="33">
        <f t="shared" si="16"/>
        <v>0</v>
      </c>
      <c r="Q94" s="46"/>
      <c r="R94" s="89"/>
      <c r="S94" s="65">
        <f t="shared" si="12"/>
        <v>0</v>
      </c>
      <c r="T94" s="60"/>
      <c r="U94" s="60"/>
    </row>
    <row r="95" spans="1:21">
      <c r="A95" s="22"/>
      <c r="B95" s="23"/>
      <c r="C95" s="43"/>
      <c r="D95" s="73">
        <v>0</v>
      </c>
      <c r="E95" s="73">
        <v>0</v>
      </c>
      <c r="F95" s="40" t="s">
        <v>74</v>
      </c>
      <c r="G95" s="14">
        <f t="shared" si="10"/>
        <v>0</v>
      </c>
      <c r="H95" s="54">
        <f t="shared" si="15"/>
        <v>0</v>
      </c>
      <c r="I95" s="70">
        <f t="shared" si="13"/>
        <v>0</v>
      </c>
      <c r="J95" s="15">
        <f t="shared" si="14"/>
        <v>0</v>
      </c>
      <c r="K95" s="11">
        <f t="shared" si="11"/>
        <v>0</v>
      </c>
      <c r="M95" s="22"/>
      <c r="N95" s="23"/>
      <c r="O95" s="43"/>
      <c r="P95" s="33">
        <f t="shared" si="16"/>
        <v>0</v>
      </c>
      <c r="Q95" s="46"/>
      <c r="R95" s="89"/>
      <c r="S95" s="65">
        <f t="shared" si="12"/>
        <v>0</v>
      </c>
      <c r="T95" s="60"/>
      <c r="U95" s="60"/>
    </row>
    <row r="96" spans="1:21">
      <c r="A96" s="22"/>
      <c r="B96" s="23"/>
      <c r="C96" s="43"/>
      <c r="D96" s="73">
        <v>0</v>
      </c>
      <c r="E96" s="73">
        <v>0</v>
      </c>
      <c r="F96" s="40" t="s">
        <v>74</v>
      </c>
      <c r="G96" s="14">
        <f t="shared" si="10"/>
        <v>0</v>
      </c>
      <c r="H96" s="54">
        <f t="shared" si="15"/>
        <v>0</v>
      </c>
      <c r="I96" s="70">
        <f t="shared" si="13"/>
        <v>0</v>
      </c>
      <c r="J96" s="15">
        <f t="shared" si="14"/>
        <v>0</v>
      </c>
      <c r="K96" s="11">
        <f t="shared" si="11"/>
        <v>0</v>
      </c>
      <c r="M96" s="22"/>
      <c r="N96" s="23"/>
      <c r="O96" s="43"/>
      <c r="P96" s="33">
        <f t="shared" si="16"/>
        <v>0</v>
      </c>
      <c r="Q96" s="46"/>
      <c r="R96" s="89"/>
      <c r="S96" s="65">
        <f t="shared" si="12"/>
        <v>0</v>
      </c>
      <c r="T96" s="60"/>
      <c r="U96" s="60"/>
    </row>
    <row r="97" spans="1:21">
      <c r="A97" s="20"/>
      <c r="B97" s="23"/>
      <c r="C97" s="43"/>
      <c r="D97" s="73">
        <v>0</v>
      </c>
      <c r="E97" s="73">
        <v>0</v>
      </c>
      <c r="F97" s="40" t="s">
        <v>74</v>
      </c>
      <c r="G97" s="14">
        <f t="shared" si="10"/>
        <v>0</v>
      </c>
      <c r="H97" s="54">
        <f t="shared" si="15"/>
        <v>0</v>
      </c>
      <c r="I97" s="70">
        <f t="shared" si="13"/>
        <v>0</v>
      </c>
      <c r="J97" s="15">
        <f t="shared" si="14"/>
        <v>0</v>
      </c>
      <c r="K97" s="11">
        <f t="shared" si="11"/>
        <v>0</v>
      </c>
      <c r="M97" s="22"/>
      <c r="N97" s="23"/>
      <c r="O97" s="43"/>
      <c r="P97" s="33">
        <f t="shared" si="16"/>
        <v>0</v>
      </c>
      <c r="Q97" s="46"/>
      <c r="R97" s="89"/>
      <c r="S97" s="65">
        <f t="shared" si="12"/>
        <v>0</v>
      </c>
      <c r="T97" s="60"/>
      <c r="U97" s="60"/>
    </row>
    <row r="98" spans="1:21">
      <c r="A98" s="22"/>
      <c r="B98" s="23"/>
      <c r="C98" s="43"/>
      <c r="D98" s="73">
        <v>0</v>
      </c>
      <c r="E98" s="73">
        <v>0</v>
      </c>
      <c r="F98" s="40" t="s">
        <v>74</v>
      </c>
      <c r="G98" s="14">
        <f t="shared" si="10"/>
        <v>0</v>
      </c>
      <c r="H98" s="54">
        <f t="shared" si="15"/>
        <v>0</v>
      </c>
      <c r="I98" s="70">
        <f t="shared" si="13"/>
        <v>0</v>
      </c>
      <c r="J98" s="15">
        <f t="shared" si="14"/>
        <v>0</v>
      </c>
      <c r="K98" s="11">
        <f t="shared" si="11"/>
        <v>0</v>
      </c>
      <c r="M98" s="22"/>
      <c r="N98" s="23"/>
      <c r="O98" s="43"/>
      <c r="P98" s="33">
        <f t="shared" si="16"/>
        <v>0</v>
      </c>
      <c r="Q98" s="46"/>
      <c r="R98" s="89"/>
      <c r="S98" s="65">
        <f t="shared" si="12"/>
        <v>0</v>
      </c>
      <c r="T98" s="60"/>
      <c r="U98" s="60"/>
    </row>
    <row r="99" spans="1:21">
      <c r="A99" s="20"/>
      <c r="B99" s="23"/>
      <c r="C99" s="43"/>
      <c r="D99" s="73">
        <v>0</v>
      </c>
      <c r="E99" s="73">
        <v>0</v>
      </c>
      <c r="F99" s="40" t="s">
        <v>74</v>
      </c>
      <c r="G99" s="14">
        <f t="shared" si="10"/>
        <v>0</v>
      </c>
      <c r="H99" s="54">
        <f t="shared" si="15"/>
        <v>0</v>
      </c>
      <c r="I99" s="70">
        <f t="shared" si="13"/>
        <v>0</v>
      </c>
      <c r="J99" s="15">
        <f t="shared" si="14"/>
        <v>0</v>
      </c>
      <c r="K99" s="11">
        <f t="shared" si="11"/>
        <v>0</v>
      </c>
      <c r="M99" s="22"/>
      <c r="N99" s="23"/>
      <c r="O99" s="43"/>
      <c r="P99" s="33">
        <f t="shared" si="16"/>
        <v>0</v>
      </c>
      <c r="Q99" s="46"/>
      <c r="R99" s="89"/>
      <c r="S99" s="65">
        <f t="shared" si="12"/>
        <v>0</v>
      </c>
      <c r="T99" s="60"/>
      <c r="U99" s="60"/>
    </row>
    <row r="100" spans="1:21">
      <c r="A100" s="22"/>
      <c r="B100" s="23"/>
      <c r="C100" s="43"/>
      <c r="D100" s="73">
        <v>0</v>
      </c>
      <c r="E100" s="73">
        <v>0</v>
      </c>
      <c r="F100" s="40" t="s">
        <v>74</v>
      </c>
      <c r="G100" s="14">
        <f t="shared" si="10"/>
        <v>0</v>
      </c>
      <c r="H100" s="54">
        <f t="shared" si="15"/>
        <v>0</v>
      </c>
      <c r="I100" s="70">
        <f t="shared" si="13"/>
        <v>0</v>
      </c>
      <c r="J100" s="15">
        <f t="shared" si="14"/>
        <v>0</v>
      </c>
      <c r="K100" s="11">
        <f t="shared" si="11"/>
        <v>0</v>
      </c>
      <c r="M100" s="22"/>
      <c r="N100" s="23"/>
      <c r="O100" s="43"/>
      <c r="P100" s="33">
        <f t="shared" si="16"/>
        <v>0</v>
      </c>
      <c r="Q100" s="46"/>
      <c r="R100" s="89"/>
      <c r="S100" s="65">
        <f t="shared" si="12"/>
        <v>0</v>
      </c>
      <c r="T100" s="60"/>
      <c r="U100" s="60"/>
    </row>
    <row r="101" spans="1:21">
      <c r="A101" s="22"/>
      <c r="B101" s="23"/>
      <c r="C101" s="43"/>
      <c r="D101" s="73">
        <v>0</v>
      </c>
      <c r="E101" s="73">
        <v>0</v>
      </c>
      <c r="F101" s="40" t="s">
        <v>74</v>
      </c>
      <c r="G101" s="14">
        <f t="shared" si="10"/>
        <v>0</v>
      </c>
      <c r="H101" s="54">
        <f t="shared" si="15"/>
        <v>0</v>
      </c>
      <c r="I101" s="70">
        <f t="shared" si="13"/>
        <v>0</v>
      </c>
      <c r="J101" s="15">
        <f t="shared" si="14"/>
        <v>0</v>
      </c>
      <c r="K101" s="11">
        <f t="shared" si="11"/>
        <v>0</v>
      </c>
      <c r="M101" s="22"/>
      <c r="N101" s="23"/>
      <c r="O101" s="43"/>
      <c r="P101" s="33">
        <f t="shared" si="16"/>
        <v>0</v>
      </c>
      <c r="Q101" s="46"/>
      <c r="R101" s="89"/>
      <c r="S101" s="65">
        <f t="shared" si="12"/>
        <v>0</v>
      </c>
      <c r="T101" s="60"/>
      <c r="U101" s="60"/>
    </row>
    <row r="102" spans="1:21">
      <c r="A102" s="20"/>
      <c r="B102" s="23"/>
      <c r="C102" s="43"/>
      <c r="D102" s="73">
        <v>0</v>
      </c>
      <c r="E102" s="73">
        <v>0</v>
      </c>
      <c r="F102" s="40" t="s">
        <v>74</v>
      </c>
      <c r="G102" s="14">
        <f t="shared" si="10"/>
        <v>0</v>
      </c>
      <c r="H102" s="54">
        <f t="shared" si="15"/>
        <v>0</v>
      </c>
      <c r="I102" s="70">
        <f t="shared" si="13"/>
        <v>0</v>
      </c>
      <c r="J102" s="15">
        <f t="shared" si="14"/>
        <v>0</v>
      </c>
      <c r="K102" s="11">
        <f t="shared" si="11"/>
        <v>0</v>
      </c>
      <c r="M102" s="22"/>
      <c r="N102" s="23"/>
      <c r="O102" s="43"/>
      <c r="P102" s="33">
        <f t="shared" si="16"/>
        <v>0</v>
      </c>
      <c r="Q102" s="46"/>
      <c r="R102" s="89"/>
      <c r="S102" s="65">
        <f t="shared" si="12"/>
        <v>0</v>
      </c>
      <c r="T102" s="60"/>
      <c r="U102" s="60"/>
    </row>
    <row r="103" spans="1:21" ht="15.75" thickBot="1">
      <c r="A103" s="24"/>
      <c r="B103" s="25"/>
      <c r="C103" s="44"/>
      <c r="D103" s="90">
        <v>0</v>
      </c>
      <c r="E103" s="90">
        <v>0</v>
      </c>
      <c r="F103" s="41" t="s">
        <v>74</v>
      </c>
      <c r="G103" s="12">
        <f t="shared" si="10"/>
        <v>0</v>
      </c>
      <c r="H103" s="56">
        <f t="shared" si="15"/>
        <v>0</v>
      </c>
      <c r="I103" s="56">
        <f t="shared" si="13"/>
        <v>0</v>
      </c>
      <c r="J103" s="91">
        <f t="shared" si="14"/>
        <v>0</v>
      </c>
      <c r="K103" s="13">
        <f t="shared" si="11"/>
        <v>0</v>
      </c>
      <c r="M103" s="24"/>
      <c r="N103" s="25"/>
      <c r="O103" s="44"/>
      <c r="P103" s="93">
        <f t="shared" si="16"/>
        <v>0</v>
      </c>
      <c r="Q103" s="47"/>
      <c r="R103" s="94"/>
      <c r="S103" s="92">
        <f t="shared" si="12"/>
        <v>0</v>
      </c>
      <c r="T103" s="60"/>
      <c r="U103" s="60"/>
    </row>
  </sheetData>
  <mergeCells count="9">
    <mergeCell ref="D18:E18"/>
    <mergeCell ref="A1:J1"/>
    <mergeCell ref="K1:Q1"/>
    <mergeCell ref="C3:G3"/>
    <mergeCell ref="X4:Y4"/>
    <mergeCell ref="Z4:AB4"/>
    <mergeCell ref="C5:G5"/>
    <mergeCell ref="C6:G6"/>
    <mergeCell ref="P16:R16"/>
  </mergeCells>
  <conditionalFormatting sqref="H19">
    <cfRule type="aboveAverage" priority="24" equalAverage="1"/>
  </conditionalFormatting>
  <conditionalFormatting sqref="D19:D103">
    <cfRule type="expression" dxfId="3" priority="23">
      <formula>H19&gt;=1</formula>
    </cfRule>
  </conditionalFormatting>
  <conditionalFormatting sqref="E19:E103">
    <cfRule type="expression" dxfId="2" priority="22">
      <formula>H19&gt;=2</formula>
    </cfRule>
  </conditionalFormatting>
  <conditionalFormatting sqref="S26">
    <cfRule type="colorScale" priority="21">
      <colorScale>
        <cfvo type="num" val="$J$26"/>
        <cfvo type="num" val="$S$26"/>
        <color rgb="FF00B050"/>
        <color rgb="FFFF0000"/>
      </colorScale>
    </cfRule>
  </conditionalFormatting>
  <conditionalFormatting sqref="S27">
    <cfRule type="colorScale" priority="20">
      <colorScale>
        <cfvo type="num" val="$J$27"/>
        <cfvo type="num" val="$S$27"/>
        <color rgb="FF00B050"/>
        <color rgb="FFFF0000"/>
      </colorScale>
    </cfRule>
  </conditionalFormatting>
  <conditionalFormatting sqref="S28">
    <cfRule type="colorScale" priority="19">
      <colorScale>
        <cfvo type="num" val="$J$28"/>
        <cfvo type="num" val="$S$28"/>
        <color rgb="FF00B050"/>
        <color rgb="FFFF0000"/>
      </colorScale>
    </cfRule>
  </conditionalFormatting>
  <conditionalFormatting sqref="S29">
    <cfRule type="colorScale" priority="18">
      <colorScale>
        <cfvo type="num" val="$J$29"/>
        <cfvo type="num" val="$S$29"/>
        <color rgb="FF00B050"/>
        <color rgb="FFFF0000"/>
      </colorScale>
    </cfRule>
  </conditionalFormatting>
  <conditionalFormatting sqref="S30">
    <cfRule type="colorScale" priority="17">
      <colorScale>
        <cfvo type="num" val="$J$30"/>
        <cfvo type="num" val="$S$30"/>
        <color rgb="FF00B050"/>
        <color rgb="FFFF0000"/>
      </colorScale>
    </cfRule>
  </conditionalFormatting>
  <conditionalFormatting sqref="S31">
    <cfRule type="colorScale" priority="16">
      <colorScale>
        <cfvo type="num" val="$J$31"/>
        <cfvo type="num" val="$S$31"/>
        <color rgb="FF00B050"/>
        <color rgb="FFFF0000"/>
      </colorScale>
    </cfRule>
  </conditionalFormatting>
  <conditionalFormatting sqref="S32">
    <cfRule type="colorScale" priority="15">
      <colorScale>
        <cfvo type="num" val="$J$32"/>
        <cfvo type="num" val="$S$32"/>
        <color rgb="FF00B050"/>
        <color rgb="FFFF0000"/>
      </colorScale>
    </cfRule>
  </conditionalFormatting>
  <conditionalFormatting sqref="S33">
    <cfRule type="colorScale" priority="14">
      <colorScale>
        <cfvo type="num" val="$J$33"/>
        <cfvo type="num" val="$S$33"/>
        <color rgb="FF00B050"/>
        <color rgb="FFFF0000"/>
      </colorScale>
    </cfRule>
  </conditionalFormatting>
  <conditionalFormatting sqref="S34">
    <cfRule type="colorScale" priority="13">
      <colorScale>
        <cfvo type="num" val="$J$34"/>
        <cfvo type="num" val="$S$34"/>
        <color rgb="FF00B050"/>
        <color rgb="FFFF0000"/>
      </colorScale>
    </cfRule>
  </conditionalFormatting>
  <conditionalFormatting sqref="S35">
    <cfRule type="colorScale" priority="12">
      <colorScale>
        <cfvo type="num" val="$J$35"/>
        <cfvo type="num" val="$S$35"/>
        <color rgb="FF00B050"/>
        <color rgb="FFFF0000"/>
      </colorScale>
    </cfRule>
  </conditionalFormatting>
  <conditionalFormatting sqref="S36">
    <cfRule type="colorScale" priority="11">
      <colorScale>
        <cfvo type="num" val="$J$36"/>
        <cfvo type="num" val="$S$36"/>
        <color rgb="FF00B050"/>
        <color rgb="FFFF0000"/>
      </colorScale>
    </cfRule>
  </conditionalFormatting>
  <conditionalFormatting sqref="S37">
    <cfRule type="colorScale" priority="10">
      <colorScale>
        <cfvo type="num" val="$J$37"/>
        <cfvo type="num" val="$S$37"/>
        <color rgb="FF00B050"/>
        <color rgb="FFFF0000"/>
      </colorScale>
    </cfRule>
  </conditionalFormatting>
  <conditionalFormatting sqref="S25">
    <cfRule type="colorScale" priority="9">
      <colorScale>
        <cfvo type="num" val="$J$25"/>
        <cfvo type="num" val="$S$25"/>
        <color rgb="FF00B050"/>
        <color rgb="FFFF0000"/>
      </colorScale>
    </cfRule>
  </conditionalFormatting>
  <conditionalFormatting sqref="S24">
    <cfRule type="colorScale" priority="8">
      <colorScale>
        <cfvo type="num" val="$J$24"/>
        <cfvo type="num" val="$S$24"/>
        <color rgb="FF00B050"/>
        <color rgb="FFFF0000"/>
      </colorScale>
    </cfRule>
  </conditionalFormatting>
  <conditionalFormatting sqref="S23">
    <cfRule type="colorScale" priority="7">
      <colorScale>
        <cfvo type="num" val="$J$23"/>
        <cfvo type="num" val="$S$23"/>
        <color rgb="FF00B050"/>
        <color rgb="FFFF0000"/>
      </colorScale>
    </cfRule>
  </conditionalFormatting>
  <conditionalFormatting sqref="S22">
    <cfRule type="colorScale" priority="6">
      <colorScale>
        <cfvo type="num" val="$J$22"/>
        <cfvo type="num" val="$S$22"/>
        <color rgb="FF00B050"/>
        <color rgb="FFFF0000"/>
      </colorScale>
    </cfRule>
  </conditionalFormatting>
  <conditionalFormatting sqref="S21">
    <cfRule type="colorScale" priority="5">
      <colorScale>
        <cfvo type="num" val="$J$21"/>
        <cfvo type="num" val="$S$21"/>
        <color rgb="FF00B050"/>
        <color rgb="FFFF0000"/>
      </colorScale>
    </cfRule>
  </conditionalFormatting>
  <conditionalFormatting sqref="S20">
    <cfRule type="colorScale" priority="4">
      <colorScale>
        <cfvo type="num" val="$J$20"/>
        <cfvo type="num" val="$S$20"/>
        <color rgb="FF00B050"/>
        <color rgb="FFFF0000"/>
      </colorScale>
    </cfRule>
  </conditionalFormatting>
  <conditionalFormatting sqref="S19">
    <cfRule type="colorScale" priority="3">
      <colorScale>
        <cfvo type="num" val="$J$19"/>
        <cfvo type="num" val="$S$19"/>
        <color rgb="FF00B050"/>
        <color rgb="FFFF0000"/>
      </colorScale>
    </cfRule>
  </conditionalFormatting>
  <conditionalFormatting sqref="J14">
    <cfRule type="expression" dxfId="1" priority="1">
      <formula>J14="erfüllt"</formula>
    </cfRule>
    <cfRule type="expression" dxfId="0" priority="2">
      <formula>J14="nicht i.O."</formula>
    </cfRule>
  </conditionalFormatting>
  <pageMargins left="0.7" right="0.7" top="0.78740157499999996" bottom="0.78740157499999996"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M127"/>
  <sheetViews>
    <sheetView workbookViewId="0">
      <selection activeCell="J1" sqref="J1"/>
    </sheetView>
  </sheetViews>
  <sheetFormatPr baseColWidth="10" defaultColWidth="11.42578125" defaultRowHeight="12"/>
  <cols>
    <col min="1" max="1" width="3.140625" style="95" customWidth="1"/>
    <col min="2" max="2" width="4" style="95" customWidth="1"/>
    <col min="3" max="17" width="7.42578125" style="95" customWidth="1"/>
    <col min="18" max="16384" width="11.42578125" style="95"/>
  </cols>
  <sheetData>
    <row r="2" spans="2:2" ht="15.75">
      <c r="B2" s="288" t="s">
        <v>584</v>
      </c>
    </row>
    <row r="3" spans="2:2" ht="15.75">
      <c r="B3" s="288"/>
    </row>
    <row r="4" spans="2:2" ht="15.75">
      <c r="B4" s="288"/>
    </row>
    <row r="5" spans="2:2" ht="15.75">
      <c r="B5" s="288"/>
    </row>
    <row r="6" spans="2:2" ht="15.75">
      <c r="B6" s="288"/>
    </row>
    <row r="7" spans="2:2" ht="15.75">
      <c r="B7" s="288"/>
    </row>
    <row r="8" spans="2:2" ht="15.75">
      <c r="B8" s="288"/>
    </row>
    <row r="9" spans="2:2" ht="15.75">
      <c r="B9" s="288"/>
    </row>
    <row r="10" spans="2:2" ht="15.75">
      <c r="B10" s="288"/>
    </row>
    <row r="11" spans="2:2" ht="15.75">
      <c r="B11" s="288"/>
    </row>
    <row r="12" spans="2:2" ht="15.75">
      <c r="B12" s="288"/>
    </row>
    <row r="13" spans="2:2" ht="15.75">
      <c r="B13" s="288"/>
    </row>
    <row r="14" spans="2:2" ht="15.75">
      <c r="B14" s="288"/>
    </row>
    <row r="15" spans="2:2" ht="15.75">
      <c r="B15" s="288"/>
    </row>
    <row r="16" spans="2:2" ht="15.75">
      <c r="B16" s="288"/>
    </row>
    <row r="17" spans="2:13" ht="15.75">
      <c r="B17" s="288"/>
    </row>
    <row r="18" spans="2:13" ht="15.75">
      <c r="B18" s="288"/>
    </row>
    <row r="19" spans="2:13" ht="15.75">
      <c r="B19" s="288"/>
    </row>
    <row r="20" spans="2:13" ht="15.75">
      <c r="B20" s="288"/>
    </row>
    <row r="21" spans="2:13" ht="15.75">
      <c r="B21" s="288"/>
    </row>
    <row r="22" spans="2:13" ht="15.75">
      <c r="B22" s="288"/>
    </row>
    <row r="23" spans="2:13" ht="15.75">
      <c r="B23" s="288"/>
    </row>
    <row r="24" spans="2:13" ht="15.75">
      <c r="B24" s="288"/>
    </row>
    <row r="25" spans="2:13" ht="15.75">
      <c r="B25" s="288"/>
    </row>
    <row r="26" spans="2:13" ht="15.75">
      <c r="B26" s="288"/>
    </row>
    <row r="27" spans="2:13" ht="15.75" customHeight="1">
      <c r="B27" s="289" t="s">
        <v>585</v>
      </c>
    </row>
    <row r="28" spans="2:13" ht="15.75" customHeight="1">
      <c r="B28" s="339" t="s">
        <v>586</v>
      </c>
      <c r="C28" s="339"/>
      <c r="D28" s="339"/>
      <c r="E28" s="339"/>
      <c r="F28" s="339"/>
      <c r="G28" s="339"/>
      <c r="H28" s="339"/>
      <c r="I28" s="339"/>
      <c r="J28" s="339"/>
      <c r="K28" s="339"/>
      <c r="L28" s="339"/>
      <c r="M28" s="339"/>
    </row>
    <row r="29" spans="2:13">
      <c r="B29" s="307" t="s">
        <v>332</v>
      </c>
      <c r="C29" s="102" t="s">
        <v>587</v>
      </c>
    </row>
    <row r="30" spans="2:13" ht="15.75" customHeight="1">
      <c r="C30" s="339" t="s">
        <v>588</v>
      </c>
      <c r="D30" s="339"/>
      <c r="E30" s="339"/>
      <c r="F30" s="339"/>
      <c r="G30" s="339"/>
      <c r="H30" s="339"/>
      <c r="I30" s="339"/>
      <c r="J30" s="339"/>
      <c r="K30" s="339"/>
      <c r="L30" s="339"/>
      <c r="M30" s="339"/>
    </row>
    <row r="31" spans="2:13">
      <c r="B31" s="307" t="s">
        <v>331</v>
      </c>
      <c r="C31" s="102" t="s">
        <v>516</v>
      </c>
    </row>
    <row r="32" spans="2:13" ht="28.5" customHeight="1">
      <c r="C32" s="339" t="s">
        <v>589</v>
      </c>
      <c r="D32" s="339"/>
      <c r="E32" s="339"/>
      <c r="F32" s="339"/>
      <c r="G32" s="339"/>
      <c r="H32" s="339"/>
      <c r="I32" s="339"/>
      <c r="J32" s="339"/>
      <c r="K32" s="339"/>
      <c r="L32" s="339"/>
      <c r="M32" s="339"/>
    </row>
    <row r="33" spans="1:13">
      <c r="B33" s="307" t="s">
        <v>334</v>
      </c>
      <c r="C33" s="102" t="s">
        <v>535</v>
      </c>
    </row>
    <row r="34" spans="1:13" ht="65.25" customHeight="1">
      <c r="C34" s="339" t="s">
        <v>590</v>
      </c>
      <c r="D34" s="339"/>
      <c r="E34" s="339"/>
      <c r="F34" s="339"/>
      <c r="G34" s="339"/>
      <c r="H34" s="339"/>
      <c r="I34" s="339"/>
      <c r="J34" s="339"/>
      <c r="K34" s="339"/>
      <c r="L34" s="339"/>
      <c r="M34" s="339"/>
    </row>
    <row r="35" spans="1:13">
      <c r="B35" s="307" t="s">
        <v>333</v>
      </c>
      <c r="C35" s="102" t="s">
        <v>554</v>
      </c>
    </row>
    <row r="36" spans="1:13" ht="42.75" customHeight="1">
      <c r="C36" s="339" t="s">
        <v>591</v>
      </c>
      <c r="D36" s="339"/>
      <c r="E36" s="339"/>
      <c r="F36" s="339"/>
      <c r="G36" s="339"/>
      <c r="H36" s="339"/>
      <c r="I36" s="339"/>
      <c r="J36" s="339"/>
      <c r="K36" s="339"/>
      <c r="L36" s="339"/>
      <c r="M36" s="339"/>
    </row>
    <row r="37" spans="1:13">
      <c r="B37" s="307" t="s">
        <v>335</v>
      </c>
      <c r="C37" s="102" t="s">
        <v>592</v>
      </c>
    </row>
    <row r="39" spans="1:13" ht="15.75" customHeight="1">
      <c r="A39" s="335" t="s">
        <v>332</v>
      </c>
      <c r="B39" s="289" t="s">
        <v>587</v>
      </c>
    </row>
    <row r="40" spans="1:13" ht="15.75" customHeight="1">
      <c r="A40" s="340"/>
      <c r="B40" s="339" t="s">
        <v>593</v>
      </c>
      <c r="C40" s="339"/>
      <c r="D40" s="339"/>
      <c r="E40" s="339"/>
      <c r="F40" s="339"/>
      <c r="G40" s="339"/>
      <c r="H40" s="339"/>
      <c r="I40" s="339"/>
      <c r="J40" s="339"/>
      <c r="K40" s="339"/>
      <c r="L40" s="339"/>
      <c r="M40" s="339"/>
    </row>
    <row r="41" spans="1:13">
      <c r="A41" s="340"/>
      <c r="B41" s="290" t="s">
        <v>278</v>
      </c>
      <c r="C41" s="102" t="s">
        <v>594</v>
      </c>
    </row>
    <row r="42" spans="1:13" ht="15.75" customHeight="1">
      <c r="A42" s="340"/>
      <c r="C42" s="339" t="s">
        <v>595</v>
      </c>
      <c r="D42" s="339"/>
      <c r="E42" s="339"/>
      <c r="F42" s="339"/>
      <c r="G42" s="339"/>
      <c r="H42" s="339"/>
      <c r="I42" s="339"/>
      <c r="J42" s="339"/>
      <c r="K42" s="339"/>
      <c r="L42" s="339"/>
      <c r="M42" s="339"/>
    </row>
    <row r="43" spans="1:13">
      <c r="A43" s="340"/>
      <c r="B43" s="290" t="s">
        <v>278</v>
      </c>
      <c r="C43" s="102" t="s">
        <v>596</v>
      </c>
    </row>
    <row r="44" spans="1:13" ht="27" customHeight="1">
      <c r="A44" s="340"/>
      <c r="C44" s="339" t="s">
        <v>597</v>
      </c>
      <c r="D44" s="339"/>
      <c r="E44" s="339"/>
      <c r="F44" s="339"/>
      <c r="G44" s="339"/>
      <c r="H44" s="339"/>
      <c r="I44" s="339"/>
      <c r="J44" s="339"/>
      <c r="K44" s="339"/>
      <c r="L44" s="339"/>
      <c r="M44" s="339"/>
    </row>
    <row r="45" spans="1:13">
      <c r="A45" s="340"/>
      <c r="B45" s="290" t="s">
        <v>278</v>
      </c>
      <c r="C45" s="102" t="s">
        <v>598</v>
      </c>
    </row>
    <row r="46" spans="1:13" ht="42" customHeight="1">
      <c r="A46" s="340"/>
      <c r="C46" s="339" t="s">
        <v>599</v>
      </c>
      <c r="D46" s="339"/>
      <c r="E46" s="339"/>
      <c r="F46" s="339"/>
      <c r="G46" s="339"/>
      <c r="H46" s="339"/>
      <c r="I46" s="339"/>
      <c r="J46" s="339"/>
      <c r="K46" s="339"/>
      <c r="L46" s="339"/>
      <c r="M46" s="339"/>
    </row>
    <row r="47" spans="1:13">
      <c r="A47" s="340"/>
      <c r="B47" s="290" t="s">
        <v>278</v>
      </c>
      <c r="C47" s="102" t="s">
        <v>600</v>
      </c>
    </row>
    <row r="48" spans="1:13" ht="54.75" customHeight="1">
      <c r="A48" s="340"/>
      <c r="C48" s="339" t="s">
        <v>601</v>
      </c>
      <c r="D48" s="339"/>
      <c r="E48" s="339"/>
      <c r="F48" s="339"/>
      <c r="G48" s="339"/>
      <c r="H48" s="339"/>
      <c r="I48" s="339"/>
      <c r="J48" s="339"/>
      <c r="K48" s="339"/>
      <c r="L48" s="339"/>
      <c r="M48" s="339"/>
    </row>
    <row r="49" spans="1:13">
      <c r="A49" s="340"/>
      <c r="B49" s="290" t="s">
        <v>278</v>
      </c>
      <c r="C49" s="102" t="s">
        <v>530</v>
      </c>
    </row>
    <row r="50" spans="1:13" ht="49.5" customHeight="1">
      <c r="A50" s="340"/>
      <c r="C50" s="339" t="s">
        <v>602</v>
      </c>
      <c r="D50" s="339"/>
      <c r="E50" s="339"/>
      <c r="F50" s="339"/>
      <c r="G50" s="339"/>
      <c r="H50" s="339"/>
      <c r="I50" s="339"/>
      <c r="J50" s="339"/>
      <c r="K50" s="339"/>
      <c r="L50" s="339"/>
      <c r="M50" s="339"/>
    </row>
    <row r="51" spans="1:13" ht="7.5" customHeight="1">
      <c r="A51" s="308"/>
      <c r="C51" s="333"/>
      <c r="D51" s="333"/>
      <c r="E51" s="333"/>
      <c r="F51" s="333"/>
      <c r="G51" s="333"/>
      <c r="H51" s="333"/>
      <c r="I51" s="333"/>
      <c r="J51" s="333"/>
      <c r="K51" s="333"/>
      <c r="L51" s="333"/>
      <c r="M51" s="333"/>
    </row>
    <row r="52" spans="1:13" ht="12" customHeight="1">
      <c r="A52" s="335" t="s">
        <v>335</v>
      </c>
      <c r="B52" s="290" t="s">
        <v>278</v>
      </c>
      <c r="C52" s="102" t="s">
        <v>592</v>
      </c>
    </row>
    <row r="53" spans="1:13" ht="16.5" customHeight="1">
      <c r="A53" s="340"/>
      <c r="C53" s="339" t="s">
        <v>603</v>
      </c>
      <c r="D53" s="339"/>
      <c r="E53" s="339"/>
      <c r="F53" s="339"/>
      <c r="G53" s="339"/>
      <c r="H53" s="339"/>
      <c r="I53" s="339"/>
      <c r="J53" s="339"/>
      <c r="K53" s="339"/>
      <c r="L53" s="339"/>
      <c r="M53" s="339"/>
    </row>
    <row r="55" spans="1:13" ht="15.75" customHeight="1">
      <c r="A55" s="335" t="s">
        <v>334</v>
      </c>
      <c r="B55" s="289" t="s">
        <v>535</v>
      </c>
    </row>
    <row r="56" spans="1:13" ht="39.75" customHeight="1">
      <c r="A56" s="335"/>
      <c r="B56" s="339" t="s">
        <v>604</v>
      </c>
      <c r="C56" s="339"/>
      <c r="D56" s="339"/>
      <c r="E56" s="339"/>
      <c r="F56" s="339"/>
      <c r="G56" s="339"/>
      <c r="H56" s="339"/>
      <c r="I56" s="339"/>
      <c r="J56" s="339"/>
      <c r="K56" s="339"/>
      <c r="L56" s="339"/>
      <c r="M56" s="339"/>
    </row>
    <row r="57" spans="1:13" ht="15" customHeight="1">
      <c r="A57" s="335"/>
      <c r="B57" s="339" t="s">
        <v>593</v>
      </c>
      <c r="C57" s="339"/>
      <c r="D57" s="339"/>
      <c r="E57" s="339"/>
      <c r="F57" s="339"/>
      <c r="G57" s="339"/>
      <c r="H57" s="339"/>
      <c r="I57" s="339"/>
      <c r="J57" s="339"/>
      <c r="K57" s="339"/>
      <c r="L57" s="339"/>
      <c r="M57" s="339"/>
    </row>
    <row r="58" spans="1:13">
      <c r="A58" s="335"/>
      <c r="B58" s="290" t="s">
        <v>278</v>
      </c>
      <c r="C58" s="102" t="s">
        <v>3</v>
      </c>
    </row>
    <row r="59" spans="1:13" ht="15.75" customHeight="1">
      <c r="A59" s="335"/>
      <c r="C59" s="339" t="s">
        <v>605</v>
      </c>
      <c r="D59" s="339"/>
      <c r="E59" s="339"/>
      <c r="F59" s="339"/>
      <c r="G59" s="339"/>
      <c r="H59" s="339"/>
      <c r="I59" s="339"/>
      <c r="J59" s="339"/>
      <c r="K59" s="339"/>
      <c r="L59" s="339"/>
      <c r="M59" s="339"/>
    </row>
    <row r="60" spans="1:13">
      <c r="A60" s="335"/>
      <c r="B60" s="290" t="s">
        <v>278</v>
      </c>
      <c r="C60" s="102" t="s">
        <v>536</v>
      </c>
    </row>
    <row r="61" spans="1:13" ht="27" customHeight="1">
      <c r="A61" s="335"/>
      <c r="C61" s="339" t="s">
        <v>606</v>
      </c>
      <c r="D61" s="339"/>
      <c r="E61" s="339"/>
      <c r="F61" s="339"/>
      <c r="G61" s="339"/>
      <c r="H61" s="339"/>
      <c r="I61" s="339"/>
      <c r="J61" s="339"/>
      <c r="K61" s="339"/>
      <c r="L61" s="339"/>
      <c r="M61" s="339"/>
    </row>
    <row r="62" spans="1:13">
      <c r="A62" s="335"/>
      <c r="B62" s="290" t="s">
        <v>278</v>
      </c>
      <c r="C62" s="102" t="s">
        <v>607</v>
      </c>
    </row>
    <row r="63" spans="1:13" ht="50.25" customHeight="1">
      <c r="A63" s="335"/>
      <c r="C63" s="339" t="s">
        <v>608</v>
      </c>
      <c r="D63" s="339"/>
      <c r="E63" s="339"/>
      <c r="F63" s="339"/>
      <c r="G63" s="339"/>
      <c r="H63" s="339"/>
      <c r="I63" s="339"/>
      <c r="J63" s="339"/>
      <c r="K63" s="339"/>
      <c r="L63" s="339"/>
      <c r="M63" s="339"/>
    </row>
    <row r="64" spans="1:13">
      <c r="A64" s="335"/>
      <c r="B64" s="290" t="s">
        <v>278</v>
      </c>
      <c r="C64" s="102" t="s">
        <v>609</v>
      </c>
    </row>
    <row r="65" spans="1:13" ht="44.25" customHeight="1">
      <c r="A65" s="335"/>
      <c r="C65" s="339" t="s">
        <v>610</v>
      </c>
      <c r="D65" s="339"/>
      <c r="E65" s="339"/>
      <c r="F65" s="339"/>
      <c r="G65" s="339"/>
      <c r="H65" s="339"/>
      <c r="I65" s="339"/>
      <c r="J65" s="339"/>
      <c r="K65" s="339"/>
      <c r="L65" s="339"/>
      <c r="M65" s="339"/>
    </row>
    <row r="66" spans="1:13">
      <c r="A66" s="335"/>
      <c r="B66" s="290" t="s">
        <v>278</v>
      </c>
      <c r="C66" s="102" t="s">
        <v>611</v>
      </c>
    </row>
    <row r="67" spans="1:13" ht="33" customHeight="1">
      <c r="A67" s="335"/>
      <c r="C67" s="339" t="s">
        <v>612</v>
      </c>
      <c r="D67" s="339"/>
      <c r="E67" s="339"/>
      <c r="F67" s="339"/>
      <c r="G67" s="339"/>
      <c r="H67" s="339"/>
      <c r="I67" s="339"/>
      <c r="J67" s="339"/>
      <c r="K67" s="339"/>
      <c r="L67" s="339"/>
      <c r="M67" s="339"/>
    </row>
    <row r="68" spans="1:13" ht="15" customHeight="1">
      <c r="A68" s="335"/>
      <c r="B68" s="339" t="s">
        <v>613</v>
      </c>
      <c r="C68" s="339"/>
      <c r="D68" s="339"/>
      <c r="E68" s="339"/>
      <c r="F68" s="339"/>
      <c r="G68" s="339"/>
      <c r="H68" s="339"/>
      <c r="I68" s="339"/>
      <c r="J68" s="339"/>
      <c r="K68" s="339"/>
      <c r="L68" s="339"/>
      <c r="M68" s="339"/>
    </row>
    <row r="69" spans="1:13">
      <c r="A69" s="335"/>
      <c r="B69" s="290" t="s">
        <v>278</v>
      </c>
      <c r="C69" s="102" t="s">
        <v>614</v>
      </c>
    </row>
    <row r="70" spans="1:13" ht="33" customHeight="1">
      <c r="A70" s="335"/>
      <c r="C70" s="339" t="s">
        <v>615</v>
      </c>
      <c r="D70" s="339"/>
      <c r="E70" s="339"/>
      <c r="F70" s="339"/>
      <c r="G70" s="339"/>
      <c r="H70" s="339"/>
      <c r="I70" s="339"/>
      <c r="J70" s="339"/>
      <c r="K70" s="339"/>
      <c r="L70" s="339"/>
      <c r="M70" s="339"/>
    </row>
    <row r="71" spans="1:13">
      <c r="A71" s="335"/>
      <c r="B71" s="290" t="s">
        <v>278</v>
      </c>
      <c r="C71" s="102" t="s">
        <v>550</v>
      </c>
    </row>
    <row r="72" spans="1:13" ht="105.75" customHeight="1">
      <c r="A72" s="335"/>
      <c r="C72" s="339" t="s">
        <v>616</v>
      </c>
      <c r="D72" s="339"/>
      <c r="E72" s="339"/>
      <c r="F72" s="339"/>
      <c r="G72" s="339"/>
      <c r="H72" s="339"/>
      <c r="I72" s="339"/>
      <c r="J72" s="339"/>
      <c r="K72" s="339"/>
      <c r="L72" s="339"/>
      <c r="M72" s="339"/>
    </row>
    <row r="73" spans="1:13" ht="5.25" customHeight="1">
      <c r="A73" s="335"/>
    </row>
    <row r="74" spans="1:13" ht="13.5" customHeight="1">
      <c r="A74" s="335"/>
      <c r="H74" s="336" t="s">
        <v>617</v>
      </c>
      <c r="I74" s="337"/>
      <c r="J74" s="337"/>
      <c r="K74" s="337"/>
      <c r="L74" s="337"/>
      <c r="M74" s="338"/>
    </row>
    <row r="75" spans="1:13" ht="37.5" customHeight="1">
      <c r="A75" s="335"/>
      <c r="C75" s="351" t="s">
        <v>618</v>
      </c>
      <c r="D75" s="353"/>
      <c r="E75" s="351" t="s">
        <v>619</v>
      </c>
      <c r="F75" s="352"/>
      <c r="G75" s="353"/>
      <c r="H75" s="349" t="s">
        <v>620</v>
      </c>
      <c r="I75" s="350"/>
      <c r="J75" s="349" t="s">
        <v>621</v>
      </c>
      <c r="K75" s="350"/>
      <c r="L75" s="349" t="s">
        <v>622</v>
      </c>
      <c r="M75" s="350"/>
    </row>
    <row r="76" spans="1:13">
      <c r="A76" s="335"/>
      <c r="C76" s="304" t="s">
        <v>576</v>
      </c>
      <c r="D76" s="292"/>
      <c r="E76" s="181" t="s">
        <v>623</v>
      </c>
      <c r="F76" s="106"/>
      <c r="G76" s="292"/>
      <c r="H76" s="347" t="s">
        <v>303</v>
      </c>
      <c r="I76" s="348"/>
      <c r="J76" s="347"/>
      <c r="K76" s="348"/>
      <c r="L76" s="347"/>
      <c r="M76" s="348"/>
    </row>
    <row r="77" spans="1:13">
      <c r="A77" s="335"/>
      <c r="C77" s="305" t="s">
        <v>250</v>
      </c>
      <c r="D77" s="293"/>
      <c r="E77" s="183" t="s">
        <v>623</v>
      </c>
      <c r="F77" s="297"/>
      <c r="G77" s="298"/>
      <c r="H77" s="343"/>
      <c r="I77" s="344"/>
      <c r="J77" s="343"/>
      <c r="K77" s="344"/>
      <c r="L77" s="343" t="s">
        <v>303</v>
      </c>
      <c r="M77" s="344"/>
    </row>
    <row r="78" spans="1:13">
      <c r="A78" s="335"/>
      <c r="C78" s="294"/>
      <c r="D78" s="295"/>
      <c r="E78" s="299" t="s">
        <v>624</v>
      </c>
      <c r="F78" s="300"/>
      <c r="G78" s="301"/>
      <c r="H78" s="345"/>
      <c r="I78" s="346"/>
      <c r="J78" s="345" t="s">
        <v>303</v>
      </c>
      <c r="K78" s="346"/>
      <c r="L78" s="345"/>
      <c r="M78" s="346"/>
    </row>
    <row r="79" spans="1:13">
      <c r="A79" s="335"/>
      <c r="C79" s="294"/>
      <c r="D79" s="295"/>
      <c r="E79" s="299" t="s">
        <v>625</v>
      </c>
      <c r="F79" s="300"/>
      <c r="G79" s="301"/>
      <c r="H79" s="345"/>
      <c r="I79" s="346"/>
      <c r="J79" s="345" t="s">
        <v>303</v>
      </c>
      <c r="K79" s="346"/>
      <c r="L79" s="345"/>
      <c r="M79" s="346"/>
    </row>
    <row r="80" spans="1:13">
      <c r="A80" s="335"/>
      <c r="C80" s="193"/>
      <c r="D80" s="296"/>
      <c r="E80" s="184" t="s">
        <v>626</v>
      </c>
      <c r="F80" s="302"/>
      <c r="G80" s="303"/>
      <c r="H80" s="341" t="s">
        <v>303</v>
      </c>
      <c r="I80" s="342"/>
      <c r="J80" s="341"/>
      <c r="K80" s="342"/>
      <c r="L80" s="341"/>
      <c r="M80" s="342"/>
    </row>
    <row r="81" spans="1:13">
      <c r="A81" s="335"/>
      <c r="C81" s="305" t="s">
        <v>577</v>
      </c>
      <c r="D81" s="293"/>
      <c r="E81" s="183" t="s">
        <v>623</v>
      </c>
      <c r="F81" s="297"/>
      <c r="G81" s="298"/>
      <c r="H81" s="343"/>
      <c r="I81" s="344"/>
      <c r="J81" s="343"/>
      <c r="K81" s="344"/>
      <c r="L81" s="343" t="s">
        <v>303</v>
      </c>
      <c r="M81" s="344"/>
    </row>
    <row r="82" spans="1:13">
      <c r="A82" s="335"/>
      <c r="C82" s="294"/>
      <c r="D82" s="295"/>
      <c r="E82" s="299" t="s">
        <v>624</v>
      </c>
      <c r="F82" s="300"/>
      <c r="G82" s="301"/>
      <c r="H82" s="345" t="s">
        <v>303</v>
      </c>
      <c r="I82" s="346"/>
      <c r="J82" s="345"/>
      <c r="K82" s="346"/>
      <c r="L82" s="345"/>
      <c r="M82" s="346"/>
    </row>
    <row r="83" spans="1:13">
      <c r="A83" s="335"/>
      <c r="C83" s="294"/>
      <c r="D83" s="295"/>
      <c r="E83" s="299" t="s">
        <v>625</v>
      </c>
      <c r="F83" s="300"/>
      <c r="G83" s="301"/>
      <c r="H83" s="345"/>
      <c r="I83" s="346"/>
      <c r="J83" s="345"/>
      <c r="K83" s="346"/>
      <c r="L83" s="345" t="s">
        <v>303</v>
      </c>
      <c r="M83" s="346"/>
    </row>
    <row r="84" spans="1:13">
      <c r="A84" s="335"/>
      <c r="C84" s="193"/>
      <c r="D84" s="296"/>
      <c r="E84" s="184" t="s">
        <v>626</v>
      </c>
      <c r="F84" s="302"/>
      <c r="G84" s="303"/>
      <c r="H84" s="341" t="s">
        <v>303</v>
      </c>
      <c r="I84" s="342"/>
      <c r="J84" s="341"/>
      <c r="K84" s="342"/>
      <c r="L84" s="341"/>
      <c r="M84" s="342"/>
    </row>
    <row r="85" spans="1:13">
      <c r="A85" s="335"/>
    </row>
    <row r="86" spans="1:13">
      <c r="A86" s="335"/>
      <c r="B86" s="290" t="s">
        <v>278</v>
      </c>
      <c r="C86" s="102" t="s">
        <v>627</v>
      </c>
    </row>
    <row r="87" spans="1:13" ht="27" customHeight="1">
      <c r="A87" s="335"/>
      <c r="C87" s="339" t="s">
        <v>628</v>
      </c>
      <c r="D87" s="339"/>
      <c r="E87" s="339"/>
      <c r="F87" s="339"/>
      <c r="G87" s="339"/>
      <c r="H87" s="339"/>
      <c r="I87" s="339"/>
      <c r="J87" s="339"/>
      <c r="K87" s="339"/>
      <c r="L87" s="339"/>
      <c r="M87" s="339"/>
    </row>
    <row r="89" spans="1:13" ht="15.75" customHeight="1">
      <c r="A89" s="335" t="s">
        <v>333</v>
      </c>
      <c r="B89" s="289" t="s">
        <v>554</v>
      </c>
    </row>
    <row r="90" spans="1:13" ht="72.75" customHeight="1">
      <c r="A90" s="335"/>
      <c r="B90" s="339" t="s">
        <v>629</v>
      </c>
      <c r="C90" s="339"/>
      <c r="D90" s="339"/>
      <c r="E90" s="339"/>
      <c r="F90" s="339"/>
      <c r="G90" s="339"/>
      <c r="H90" s="339"/>
      <c r="I90" s="339"/>
      <c r="J90" s="339"/>
      <c r="K90" s="339"/>
      <c r="L90" s="339"/>
      <c r="M90" s="339"/>
    </row>
    <row r="91" spans="1:13" ht="15" customHeight="1">
      <c r="A91" s="335"/>
      <c r="B91" s="339" t="s">
        <v>593</v>
      </c>
      <c r="C91" s="339"/>
      <c r="D91" s="339"/>
      <c r="E91" s="339"/>
      <c r="F91" s="339"/>
      <c r="G91" s="339"/>
      <c r="H91" s="339"/>
      <c r="I91" s="339"/>
      <c r="J91" s="339"/>
      <c r="K91" s="339"/>
      <c r="L91" s="339"/>
      <c r="M91" s="339"/>
    </row>
    <row r="92" spans="1:13">
      <c r="A92" s="335"/>
      <c r="B92" s="290" t="s">
        <v>278</v>
      </c>
      <c r="C92" s="102" t="s">
        <v>3</v>
      </c>
    </row>
    <row r="93" spans="1:13" ht="15.75" customHeight="1">
      <c r="A93" s="335"/>
      <c r="C93" s="339" t="s">
        <v>630</v>
      </c>
      <c r="D93" s="339"/>
      <c r="E93" s="339"/>
      <c r="F93" s="339"/>
      <c r="G93" s="339"/>
      <c r="H93" s="339"/>
      <c r="I93" s="339"/>
      <c r="J93" s="339"/>
      <c r="K93" s="339"/>
      <c r="L93" s="339"/>
      <c r="M93" s="339"/>
    </row>
    <row r="94" spans="1:13">
      <c r="A94" s="335"/>
      <c r="B94" s="290" t="s">
        <v>278</v>
      </c>
      <c r="C94" s="102" t="s">
        <v>631</v>
      </c>
    </row>
    <row r="95" spans="1:13" ht="27" customHeight="1">
      <c r="A95" s="335"/>
      <c r="C95" s="339" t="s">
        <v>632</v>
      </c>
      <c r="D95" s="339"/>
      <c r="E95" s="339"/>
      <c r="F95" s="339"/>
      <c r="G95" s="339"/>
      <c r="H95" s="339"/>
      <c r="I95" s="339"/>
      <c r="J95" s="339"/>
      <c r="K95" s="339"/>
      <c r="L95" s="339"/>
      <c r="M95" s="339"/>
    </row>
    <row r="96" spans="1:13">
      <c r="A96" s="335"/>
      <c r="B96" s="290" t="s">
        <v>278</v>
      </c>
      <c r="C96" s="102" t="s">
        <v>633</v>
      </c>
    </row>
    <row r="97" spans="1:13" ht="54" customHeight="1">
      <c r="A97" s="335"/>
      <c r="C97" s="339" t="s">
        <v>634</v>
      </c>
      <c r="D97" s="339"/>
      <c r="E97" s="339"/>
      <c r="F97" s="339"/>
      <c r="G97" s="339"/>
      <c r="H97" s="339"/>
      <c r="I97" s="339"/>
      <c r="J97" s="339"/>
      <c r="K97" s="339"/>
      <c r="L97" s="339"/>
      <c r="M97" s="339"/>
    </row>
    <row r="98" spans="1:13">
      <c r="A98" s="335"/>
      <c r="B98" s="290" t="s">
        <v>278</v>
      </c>
      <c r="C98" s="102" t="s">
        <v>635</v>
      </c>
    </row>
    <row r="99" spans="1:13" ht="15.75" customHeight="1">
      <c r="A99" s="335"/>
      <c r="C99" s="339" t="s">
        <v>636</v>
      </c>
      <c r="D99" s="339"/>
      <c r="E99" s="339"/>
      <c r="F99" s="339"/>
      <c r="G99" s="339"/>
      <c r="H99" s="339"/>
      <c r="I99" s="339"/>
      <c r="J99" s="339"/>
      <c r="K99" s="339"/>
      <c r="L99" s="339"/>
      <c r="M99" s="339"/>
    </row>
    <row r="100" spans="1:13" ht="15.75" customHeight="1">
      <c r="A100" s="335"/>
      <c r="C100" s="333"/>
      <c r="D100" s="333"/>
      <c r="E100" s="333"/>
      <c r="F100" s="333"/>
      <c r="G100" s="333"/>
      <c r="H100" s="333"/>
      <c r="I100" s="333"/>
      <c r="J100" s="333"/>
      <c r="K100" s="333"/>
      <c r="L100" s="333"/>
      <c r="M100" s="333"/>
    </row>
    <row r="101" spans="1:13" ht="15" customHeight="1">
      <c r="A101" s="335"/>
      <c r="B101" s="339" t="s">
        <v>613</v>
      </c>
      <c r="C101" s="339"/>
      <c r="D101" s="339"/>
      <c r="E101" s="339"/>
      <c r="F101" s="339"/>
      <c r="G101" s="339"/>
      <c r="H101" s="339"/>
      <c r="I101" s="339"/>
      <c r="J101" s="339"/>
      <c r="K101" s="339"/>
      <c r="L101" s="339"/>
      <c r="M101" s="339"/>
    </row>
    <row r="102" spans="1:13" ht="13.5">
      <c r="A102" s="335"/>
      <c r="B102" s="290" t="s">
        <v>278</v>
      </c>
      <c r="C102" s="102" t="s">
        <v>315</v>
      </c>
    </row>
    <row r="103" spans="1:13" ht="32.25" customHeight="1">
      <c r="A103" s="335"/>
      <c r="C103" s="339" t="s">
        <v>637</v>
      </c>
      <c r="D103" s="339"/>
      <c r="E103" s="339"/>
      <c r="F103" s="339"/>
      <c r="G103" s="339"/>
      <c r="H103" s="339"/>
      <c r="I103" s="339"/>
      <c r="J103" s="339"/>
      <c r="K103" s="339"/>
      <c r="L103" s="339"/>
      <c r="M103" s="339"/>
    </row>
    <row r="104" spans="1:13">
      <c r="A104" s="309"/>
    </row>
    <row r="105" spans="1:13" ht="15.75" customHeight="1">
      <c r="A105" s="335" t="s">
        <v>331</v>
      </c>
      <c r="B105" s="289" t="s">
        <v>516</v>
      </c>
    </row>
    <row r="106" spans="1:13" ht="12" customHeight="1">
      <c r="A106" s="335"/>
      <c r="B106" s="339" t="s">
        <v>589</v>
      </c>
      <c r="C106" s="339"/>
      <c r="D106" s="339"/>
      <c r="E106" s="339"/>
      <c r="F106" s="339"/>
      <c r="G106" s="339"/>
      <c r="H106" s="339"/>
      <c r="I106" s="339"/>
      <c r="J106" s="339"/>
      <c r="K106" s="339"/>
      <c r="L106" s="339"/>
      <c r="M106" s="339"/>
    </row>
    <row r="107" spans="1:13" ht="15" customHeight="1">
      <c r="A107" s="335"/>
      <c r="B107" s="339" t="s">
        <v>638</v>
      </c>
      <c r="C107" s="339"/>
      <c r="D107" s="339"/>
      <c r="E107" s="339"/>
      <c r="F107" s="339"/>
      <c r="G107" s="339"/>
      <c r="H107" s="339"/>
      <c r="I107" s="339"/>
      <c r="J107" s="339"/>
      <c r="K107" s="339"/>
      <c r="L107" s="339"/>
      <c r="M107" s="339"/>
    </row>
    <row r="108" spans="1:13">
      <c r="A108" s="335"/>
      <c r="B108" s="290" t="s">
        <v>278</v>
      </c>
      <c r="C108" s="102" t="s">
        <v>517</v>
      </c>
    </row>
    <row r="109" spans="1:13" ht="15.75" customHeight="1">
      <c r="A109" s="335"/>
      <c r="C109" s="339" t="s">
        <v>639</v>
      </c>
      <c r="D109" s="339"/>
      <c r="E109" s="339"/>
      <c r="F109" s="339"/>
      <c r="G109" s="339"/>
      <c r="H109" s="339"/>
      <c r="I109" s="339"/>
      <c r="J109" s="339"/>
      <c r="K109" s="339"/>
      <c r="L109" s="339"/>
      <c r="M109" s="339"/>
    </row>
    <row r="110" spans="1:13">
      <c r="A110" s="335"/>
      <c r="B110" s="290" t="s">
        <v>278</v>
      </c>
      <c r="C110" s="102" t="s">
        <v>518</v>
      </c>
    </row>
    <row r="111" spans="1:13" ht="15.75" customHeight="1">
      <c r="A111" s="335"/>
      <c r="C111" s="339" t="s">
        <v>640</v>
      </c>
      <c r="D111" s="339"/>
      <c r="E111" s="339"/>
      <c r="F111" s="339"/>
      <c r="G111" s="339"/>
      <c r="H111" s="339"/>
      <c r="I111" s="339"/>
      <c r="J111" s="339"/>
      <c r="K111" s="339"/>
      <c r="L111" s="339"/>
      <c r="M111" s="339"/>
    </row>
    <row r="112" spans="1:13">
      <c r="A112" s="335"/>
      <c r="B112" s="290" t="s">
        <v>278</v>
      </c>
      <c r="C112" s="102" t="s">
        <v>519</v>
      </c>
    </row>
    <row r="113" spans="1:13" ht="26.25" customHeight="1">
      <c r="A113" s="335"/>
      <c r="C113" s="339" t="s">
        <v>641</v>
      </c>
      <c r="D113" s="339"/>
      <c r="E113" s="339"/>
      <c r="F113" s="339"/>
      <c r="G113" s="339"/>
      <c r="H113" s="339"/>
      <c r="I113" s="339"/>
      <c r="J113" s="339"/>
      <c r="K113" s="339"/>
      <c r="L113" s="339"/>
      <c r="M113" s="339"/>
    </row>
    <row r="114" spans="1:13">
      <c r="A114" s="335"/>
      <c r="B114" s="290" t="s">
        <v>278</v>
      </c>
      <c r="C114" s="102" t="s">
        <v>642</v>
      </c>
    </row>
    <row r="115" spans="1:13" ht="28.5" customHeight="1">
      <c r="A115" s="335"/>
      <c r="C115" s="339" t="s">
        <v>643</v>
      </c>
      <c r="D115" s="339"/>
      <c r="E115" s="339"/>
      <c r="F115" s="339"/>
      <c r="G115" s="339"/>
      <c r="H115" s="339"/>
      <c r="I115" s="339"/>
      <c r="J115" s="339"/>
      <c r="K115" s="339"/>
      <c r="L115" s="339"/>
      <c r="M115" s="339"/>
    </row>
    <row r="116" spans="1:13">
      <c r="A116" s="335"/>
      <c r="B116" s="290" t="s">
        <v>278</v>
      </c>
      <c r="C116" s="102" t="s">
        <v>644</v>
      </c>
    </row>
    <row r="117" spans="1:13" ht="28.5" customHeight="1">
      <c r="A117" s="335"/>
      <c r="C117" s="339" t="s">
        <v>645</v>
      </c>
      <c r="D117" s="339"/>
      <c r="E117" s="339"/>
      <c r="F117" s="339"/>
      <c r="G117" s="339"/>
      <c r="H117" s="339"/>
      <c r="I117" s="339"/>
      <c r="J117" s="339"/>
      <c r="K117" s="339"/>
      <c r="L117" s="339"/>
      <c r="M117" s="339"/>
    </row>
    <row r="118" spans="1:13">
      <c r="A118" s="310"/>
      <c r="B118" s="311"/>
    </row>
    <row r="119" spans="1:13">
      <c r="A119" s="310"/>
      <c r="B119" s="311"/>
    </row>
    <row r="120" spans="1:13" ht="15.75">
      <c r="B120" s="288" t="s">
        <v>646</v>
      </c>
    </row>
    <row r="122" spans="1:13">
      <c r="B122" s="287" t="s">
        <v>647</v>
      </c>
      <c r="C122" s="287"/>
      <c r="D122" s="287" t="s">
        <v>537</v>
      </c>
    </row>
    <row r="123" spans="1:13">
      <c r="B123" s="287"/>
      <c r="C123" s="287"/>
      <c r="D123" s="287"/>
    </row>
    <row r="124" spans="1:13" ht="13.5">
      <c r="B124" s="281" t="s">
        <v>120</v>
      </c>
      <c r="D124" s="95" t="s">
        <v>648</v>
      </c>
    </row>
    <row r="125" spans="1:13" ht="13.5">
      <c r="B125" s="281" t="s">
        <v>121</v>
      </c>
      <c r="D125" s="95" t="s">
        <v>649</v>
      </c>
    </row>
    <row r="126" spans="1:13">
      <c r="B126" s="95" t="s">
        <v>565</v>
      </c>
      <c r="D126" s="95" t="s">
        <v>650</v>
      </c>
    </row>
    <row r="127" spans="1:13">
      <c r="B127" s="95" t="s">
        <v>651</v>
      </c>
      <c r="D127" s="95" t="s">
        <v>652</v>
      </c>
    </row>
  </sheetData>
  <mergeCells count="76">
    <mergeCell ref="A105:A117"/>
    <mergeCell ref="B106:M106"/>
    <mergeCell ref="B107:M107"/>
    <mergeCell ref="C109:M109"/>
    <mergeCell ref="C111:M111"/>
    <mergeCell ref="C113:M113"/>
    <mergeCell ref="C115:M115"/>
    <mergeCell ref="C117:M117"/>
    <mergeCell ref="C87:M87"/>
    <mergeCell ref="A89:A103"/>
    <mergeCell ref="B90:M90"/>
    <mergeCell ref="B91:M91"/>
    <mergeCell ref="C93:M93"/>
    <mergeCell ref="C95:M95"/>
    <mergeCell ref="C97:M97"/>
    <mergeCell ref="C99:M99"/>
    <mergeCell ref="B101:M101"/>
    <mergeCell ref="C103:M103"/>
    <mergeCell ref="H83:I83"/>
    <mergeCell ref="J83:K83"/>
    <mergeCell ref="L83:M83"/>
    <mergeCell ref="H84:I84"/>
    <mergeCell ref="J84:K84"/>
    <mergeCell ref="L84:M84"/>
    <mergeCell ref="H81:I81"/>
    <mergeCell ref="J81:K81"/>
    <mergeCell ref="L81:M81"/>
    <mergeCell ref="H82:I82"/>
    <mergeCell ref="J82:K82"/>
    <mergeCell ref="L82:M82"/>
    <mergeCell ref="H79:I79"/>
    <mergeCell ref="J79:K79"/>
    <mergeCell ref="L79:M79"/>
    <mergeCell ref="H80:I80"/>
    <mergeCell ref="J80:K80"/>
    <mergeCell ref="L80:M80"/>
    <mergeCell ref="H77:I77"/>
    <mergeCell ref="J77:K77"/>
    <mergeCell ref="L77:M77"/>
    <mergeCell ref="H78:I78"/>
    <mergeCell ref="J78:K78"/>
    <mergeCell ref="L78:M78"/>
    <mergeCell ref="J76:K76"/>
    <mergeCell ref="L76:M76"/>
    <mergeCell ref="C65:M65"/>
    <mergeCell ref="C67:M67"/>
    <mergeCell ref="B68:M68"/>
    <mergeCell ref="C70:M70"/>
    <mergeCell ref="C72:M72"/>
    <mergeCell ref="H74:M74"/>
    <mergeCell ref="C75:D75"/>
    <mergeCell ref="E75:G75"/>
    <mergeCell ref="H75:I75"/>
    <mergeCell ref="J75:K75"/>
    <mergeCell ref="L75:M75"/>
    <mergeCell ref="C48:M48"/>
    <mergeCell ref="C50:M50"/>
    <mergeCell ref="A52:A53"/>
    <mergeCell ref="C53:M53"/>
    <mergeCell ref="A55:A87"/>
    <mergeCell ref="B56:M56"/>
    <mergeCell ref="B57:M57"/>
    <mergeCell ref="C59:M59"/>
    <mergeCell ref="C61:M61"/>
    <mergeCell ref="C63:M63"/>
    <mergeCell ref="A39:A50"/>
    <mergeCell ref="B40:M40"/>
    <mergeCell ref="C42:M42"/>
    <mergeCell ref="C44:M44"/>
    <mergeCell ref="C46:M46"/>
    <mergeCell ref="H76:I76"/>
    <mergeCell ref="B28:M28"/>
    <mergeCell ref="C30:M30"/>
    <mergeCell ref="C32:M32"/>
    <mergeCell ref="C34:M34"/>
    <mergeCell ref="C36:M36"/>
  </mergeCells>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1">
    <pageSetUpPr fitToPage="1"/>
  </sheetPr>
  <dimension ref="A1:AQ106"/>
  <sheetViews>
    <sheetView showGridLines="0" tabSelected="1" zoomScaleNormal="100" workbookViewId="0">
      <selection activeCell="S2" sqref="S2"/>
    </sheetView>
  </sheetViews>
  <sheetFormatPr baseColWidth="10" defaultRowHeight="12"/>
  <cols>
    <col min="1" max="1" width="5.5703125" style="95" customWidth="1"/>
    <col min="2" max="2" width="22.42578125" style="95" customWidth="1"/>
    <col min="3" max="3" width="7" style="95" customWidth="1"/>
    <col min="4" max="4" width="9.7109375" style="95" customWidth="1"/>
    <col min="5" max="5" width="10.28515625" style="95" customWidth="1"/>
    <col min="6" max="6" width="5.5703125" style="95" customWidth="1"/>
    <col min="7" max="7" width="16.140625" style="95" customWidth="1"/>
    <col min="8" max="8" width="10.28515625" style="95" customWidth="1"/>
    <col min="9" max="10" width="9.5703125" style="95" hidden="1" customWidth="1"/>
    <col min="11" max="11" width="7.7109375" style="95" customWidth="1"/>
    <col min="12" max="12" width="6.28515625" style="95" customWidth="1"/>
    <col min="13" max="13" width="10.5703125" style="95" customWidth="1"/>
    <col min="14" max="14" width="11.140625" style="95" customWidth="1"/>
    <col min="15" max="15" width="1.28515625" style="95" customWidth="1"/>
    <col min="16" max="16" width="4.85546875" style="95" customWidth="1"/>
    <col min="17" max="17" width="33.7109375" style="95" customWidth="1"/>
    <col min="18" max="20" width="8.140625" style="95" customWidth="1"/>
    <col min="21" max="21" width="2.7109375" style="95" customWidth="1"/>
    <col min="22" max="22" width="6.85546875" style="177" bestFit="1" customWidth="1"/>
    <col min="23" max="43" width="11.42578125" style="177"/>
    <col min="44" max="16384" width="11.42578125" style="95"/>
  </cols>
  <sheetData>
    <row r="1" spans="1:20" ht="15.75">
      <c r="A1" s="137" t="str">
        <f ca="1">Language!D10</f>
        <v>EN-111a</v>
      </c>
      <c r="B1" s="137"/>
      <c r="C1" s="137"/>
      <c r="D1" s="137"/>
      <c r="E1" s="137"/>
      <c r="F1" s="137"/>
      <c r="G1" s="137"/>
      <c r="H1" s="137"/>
      <c r="I1" s="137"/>
      <c r="J1" s="137"/>
      <c r="K1" s="137"/>
      <c r="L1" s="137"/>
      <c r="M1" s="137"/>
      <c r="N1" s="356" t="str">
        <f ca="1">IF(G11&gt;0,IF(G13&lt;=G14,T_erfüllt_2,T_n_erfüllt_2),"")</f>
        <v>Nachweis nicht erfüllt</v>
      </c>
      <c r="O1" s="356"/>
      <c r="P1" s="356"/>
      <c r="Q1" s="356"/>
      <c r="R1" s="356"/>
      <c r="S1" s="356"/>
      <c r="T1" s="131" t="str">
        <f ca="1">Log!H2</f>
        <v>V 1.00</v>
      </c>
    </row>
    <row r="2" spans="1:20" ht="15.75">
      <c r="A2" s="137" t="str">
        <f ca="1">OFFSET(Language!D12,Anfind,0)</f>
        <v>(Erhöhte Anforderung auf Basis der Zielwerte der Norm SIA 387/4, Anhang A)</v>
      </c>
      <c r="B2" s="137"/>
      <c r="C2" s="137"/>
      <c r="D2" s="137"/>
      <c r="E2" s="137"/>
      <c r="F2" s="137"/>
      <c r="G2" s="137"/>
      <c r="H2" s="137"/>
      <c r="I2" s="137"/>
      <c r="J2" s="137"/>
      <c r="K2" s="137"/>
      <c r="L2" s="137"/>
      <c r="M2" s="137"/>
      <c r="N2" s="136"/>
      <c r="O2" s="136"/>
      <c r="P2" s="136"/>
      <c r="Q2" s="136"/>
      <c r="R2" s="136"/>
      <c r="S2" s="136"/>
      <c r="T2" s="131" t="str">
        <f ca="1">Language!D14&amp;" "&amp;TEXT(Log!H4,"TT.MM.JJJJ")</f>
        <v>Gültig bis 31.12.2018</v>
      </c>
    </row>
    <row r="3" spans="1:20">
      <c r="H3" s="96"/>
      <c r="I3" s="96"/>
      <c r="J3" s="96"/>
      <c r="K3" s="96"/>
      <c r="L3" s="96"/>
      <c r="N3" s="102" t="str">
        <f ca="1">Language!D35</f>
        <v>Bemerkungen/Begründungen für Abweichungen etc.:</v>
      </c>
    </row>
    <row r="4" spans="1:20">
      <c r="A4" s="95" t="str">
        <f ca="1">Language!D15</f>
        <v>Projektbezeichnung:</v>
      </c>
      <c r="C4" s="372" t="s">
        <v>658</v>
      </c>
      <c r="D4" s="372"/>
      <c r="E4" s="372"/>
      <c r="F4" s="372"/>
      <c r="G4" s="372"/>
      <c r="H4" s="372"/>
      <c r="I4" s="186"/>
      <c r="J4" s="186"/>
      <c r="K4" s="97"/>
      <c r="L4" s="97"/>
      <c r="N4" s="363" t="s">
        <v>660</v>
      </c>
      <c r="O4" s="364"/>
      <c r="P4" s="364"/>
      <c r="Q4" s="364"/>
      <c r="R4" s="364"/>
      <c r="S4" s="364"/>
      <c r="T4" s="365"/>
    </row>
    <row r="5" spans="1:20" ht="12" customHeight="1">
      <c r="H5" s="96"/>
      <c r="I5" s="96"/>
      <c r="J5" s="96"/>
      <c r="K5" s="96"/>
      <c r="L5" s="96"/>
      <c r="N5" s="366"/>
      <c r="O5" s="367"/>
      <c r="P5" s="367"/>
      <c r="Q5" s="367"/>
      <c r="R5" s="367"/>
      <c r="S5" s="367"/>
      <c r="T5" s="368"/>
    </row>
    <row r="6" spans="1:20">
      <c r="A6" s="95" t="str">
        <f ca="1">Language!D16</f>
        <v>Bearbeitet durch:</v>
      </c>
      <c r="C6" s="373" t="s">
        <v>658</v>
      </c>
      <c r="D6" s="373"/>
      <c r="E6" s="373"/>
      <c r="F6" s="373"/>
      <c r="G6" s="373"/>
      <c r="H6" s="373"/>
      <c r="I6" s="187"/>
      <c r="J6" s="187"/>
      <c r="K6" s="97"/>
      <c r="L6" s="97"/>
      <c r="N6" s="366"/>
      <c r="O6" s="367"/>
      <c r="P6" s="367"/>
      <c r="Q6" s="367"/>
      <c r="R6" s="367"/>
      <c r="S6" s="367"/>
      <c r="T6" s="368"/>
    </row>
    <row r="7" spans="1:20">
      <c r="A7" s="95" t="str">
        <f ca="1">Language!D17</f>
        <v>Datum / Revisionen:</v>
      </c>
      <c r="C7" s="374" t="s">
        <v>658</v>
      </c>
      <c r="D7" s="374"/>
      <c r="E7" s="374"/>
      <c r="F7" s="374"/>
      <c r="G7" s="374"/>
      <c r="H7" s="374"/>
      <c r="I7" s="188"/>
      <c r="J7" s="188"/>
      <c r="K7" s="99"/>
      <c r="L7" s="99"/>
      <c r="N7" s="369"/>
      <c r="O7" s="370"/>
      <c r="P7" s="370"/>
      <c r="Q7" s="370"/>
      <c r="R7" s="370"/>
      <c r="S7" s="370"/>
      <c r="T7" s="371"/>
    </row>
    <row r="8" spans="1:20">
      <c r="A8" s="95" t="s">
        <v>168</v>
      </c>
      <c r="C8" s="375" t="s">
        <v>174</v>
      </c>
      <c r="D8" s="375"/>
      <c r="E8" s="375"/>
      <c r="F8" s="375"/>
      <c r="G8" s="375"/>
      <c r="H8" s="375"/>
      <c r="I8" s="189"/>
      <c r="J8" s="189"/>
      <c r="K8" s="99"/>
      <c r="L8" s="99"/>
      <c r="M8" s="260"/>
      <c r="N8" s="260"/>
      <c r="O8" s="261"/>
      <c r="P8" s="260"/>
      <c r="Q8" s="261"/>
      <c r="R8" s="261"/>
      <c r="S8" s="261"/>
      <c r="T8" s="260"/>
    </row>
    <row r="9" spans="1:20">
      <c r="H9" s="96"/>
      <c r="I9" s="96"/>
      <c r="J9" s="96"/>
      <c r="K9" s="96"/>
      <c r="L9" s="96"/>
      <c r="M9" s="260"/>
      <c r="N9" s="260"/>
      <c r="O9" s="261"/>
      <c r="P9" s="260"/>
      <c r="Q9" s="261"/>
      <c r="R9" s="261"/>
      <c r="S9" s="261"/>
      <c r="T9" s="260"/>
    </row>
    <row r="10" spans="1:20" ht="12.75" thickBot="1">
      <c r="A10" s="102" t="str">
        <f ca="1">Language!D20</f>
        <v>Zusammenstellung / Ergebnis:</v>
      </c>
      <c r="H10" s="96"/>
      <c r="I10" s="96"/>
      <c r="J10" s="96"/>
      <c r="K10" s="96"/>
      <c r="L10" s="96"/>
      <c r="M10" s="260"/>
      <c r="N10" s="262" t="str">
        <f ca="1">Language!D36</f>
        <v>Beilagen:</v>
      </c>
      <c r="O10" s="261"/>
      <c r="P10" s="260"/>
      <c r="Q10" s="261"/>
      <c r="R10" s="261"/>
      <c r="S10" s="261"/>
      <c r="T10" s="260"/>
    </row>
    <row r="11" spans="1:20">
      <c r="A11" s="103" t="str">
        <f ca="1">Language!D21</f>
        <v>Summe aller Nettogeschossflächen</v>
      </c>
      <c r="B11" s="104"/>
      <c r="C11" s="104"/>
      <c r="D11" s="104" t="str">
        <f ca="1">Language!D26</f>
        <v>① Summe aus Spalte C</v>
      </c>
      <c r="E11" s="104"/>
      <c r="F11" s="263"/>
      <c r="G11" s="264">
        <f>SUM(C22:C106)</f>
        <v>2720</v>
      </c>
      <c r="H11" s="265" t="s">
        <v>19</v>
      </c>
      <c r="I11" s="190"/>
      <c r="J11" s="190"/>
      <c r="M11" s="260"/>
      <c r="N11" s="381" t="str">
        <f ca="1">Language!D37</f>
        <v>Pläne mit Angaben zum Beleuchtungskonzept (A3/A4)</v>
      </c>
      <c r="O11" s="381"/>
      <c r="P11" s="381"/>
      <c r="Q11" s="381"/>
      <c r="R11" s="381"/>
      <c r="S11" s="381"/>
      <c r="T11" s="381"/>
    </row>
    <row r="12" spans="1:20">
      <c r="A12" s="105" t="str">
        <f ca="1">Language!D22</f>
        <v>Summe der elektrischen Leistungen</v>
      </c>
      <c r="B12" s="106"/>
      <c r="C12" s="106"/>
      <c r="D12" s="106" t="str">
        <f ca="1">Language!D27</f>
        <v>② Summe aus Spalte T</v>
      </c>
      <c r="E12" s="106"/>
      <c r="F12" s="266"/>
      <c r="G12" s="267">
        <f>SUM(T22:T106)</f>
        <v>26050</v>
      </c>
      <c r="H12" s="268" t="s">
        <v>20</v>
      </c>
      <c r="I12" s="190"/>
      <c r="J12" s="190"/>
      <c r="M12" s="260"/>
      <c r="N12" s="381" t="str">
        <f ca="1">Language!D38</f>
        <v>Pläne mit Angaben zur Nettogeschossfläche (A3/A4)</v>
      </c>
      <c r="O12" s="381"/>
      <c r="P12" s="381"/>
      <c r="Q12" s="381"/>
      <c r="R12" s="381"/>
      <c r="S12" s="381"/>
      <c r="T12" s="381"/>
    </row>
    <row r="13" spans="1:20">
      <c r="A13" s="105" t="str">
        <f ca="1">Language!D23</f>
        <v>Projektwert Beleuchtung</v>
      </c>
      <c r="B13" s="106"/>
      <c r="C13" s="106"/>
      <c r="D13" s="106" t="str">
        <f ca="1">Language!D28</f>
        <v>③ = ②/①</v>
      </c>
      <c r="E13" s="106"/>
      <c r="F13" s="266"/>
      <c r="G13" s="291">
        <f>IF(G11&gt;0,ROUND(G12/G11,2),"--")</f>
        <v>9.58</v>
      </c>
      <c r="H13" s="268" t="s">
        <v>362</v>
      </c>
      <c r="I13" s="190"/>
      <c r="J13" s="190"/>
      <c r="M13" s="260"/>
      <c r="N13" s="381" t="str">
        <f ca="1">Language!D39</f>
        <v>Leuchtendatenblätter</v>
      </c>
      <c r="O13" s="381"/>
      <c r="P13" s="381"/>
      <c r="Q13" s="381"/>
      <c r="R13" s="381"/>
      <c r="S13" s="381"/>
      <c r="T13" s="381"/>
    </row>
    <row r="14" spans="1:20">
      <c r="A14" s="105" t="str">
        <f ca="1">Language!D24</f>
        <v>Anforderung Beleuchtung</v>
      </c>
      <c r="B14" s="106"/>
      <c r="C14" s="106"/>
      <c r="D14" s="106" t="str">
        <f ca="1">Language!D29</f>
        <v>④ flächengewichteter Mittelwert</v>
      </c>
      <c r="E14" s="106"/>
      <c r="F14" s="266"/>
      <c r="G14" s="291">
        <f ca="1">IF(G11&gt;0,ROUND(SUMPRODUCT(C22:C106,M22:M106)/G11,2),"--")</f>
        <v>6.7</v>
      </c>
      <c r="H14" s="268" t="s">
        <v>362</v>
      </c>
      <c r="I14" s="190"/>
      <c r="J14" s="190"/>
      <c r="M14" s="260"/>
      <c r="N14" s="382"/>
      <c r="O14" s="382"/>
      <c r="P14" s="382"/>
      <c r="Q14" s="382"/>
      <c r="R14" s="382"/>
      <c r="S14" s="382"/>
      <c r="T14" s="382"/>
    </row>
    <row r="15" spans="1:20" ht="12.75" thickBot="1">
      <c r="A15" s="107" t="str">
        <f ca="1">Language!D25</f>
        <v>Anforderung eingehalten?</v>
      </c>
      <c r="B15" s="108"/>
      <c r="C15" s="108"/>
      <c r="D15" s="108" t="str">
        <f ca="1">Language!D30</f>
        <v>Prüfung: ③ kleiner gleich ④</v>
      </c>
      <c r="E15" s="108"/>
      <c r="F15" s="269"/>
      <c r="G15" s="270" t="str">
        <f ca="1">IF(G11&gt;0,IF(G13&lt;G14,T_erfüllt,T_n_erfüllt),"")</f>
        <v>nicht i.O.</v>
      </c>
      <c r="H15" s="271"/>
      <c r="I15" s="190"/>
      <c r="J15" s="190"/>
      <c r="M15" s="260"/>
      <c r="N15" s="383"/>
      <c r="O15" s="383"/>
      <c r="P15" s="383"/>
      <c r="Q15" s="383"/>
      <c r="R15" s="383"/>
      <c r="S15" s="383"/>
      <c r="T15" s="383"/>
    </row>
    <row r="16" spans="1:20">
      <c r="H16" s="96"/>
      <c r="I16" s="96"/>
      <c r="J16" s="96"/>
      <c r="K16" s="96"/>
      <c r="L16" s="96"/>
      <c r="M16" s="260"/>
      <c r="N16" s="260"/>
      <c r="O16" s="260"/>
      <c r="P16" s="260"/>
      <c r="Q16" s="260"/>
      <c r="R16" s="260"/>
      <c r="S16" s="260"/>
      <c r="T16" s="260"/>
    </row>
    <row r="17" spans="1:22" ht="15.75" customHeight="1" thickBot="1">
      <c r="A17" s="102" t="str">
        <f ca="1">Language!D44</f>
        <v>Bestimmung Nettogeschossfläche und einzuhaltende Anforderung</v>
      </c>
      <c r="B17" s="102"/>
      <c r="C17" s="102"/>
      <c r="D17" s="102"/>
      <c r="E17" s="102"/>
      <c r="P17" s="102" t="str">
        <f ca="1">Language!D73</f>
        <v>Leistung Leuchten, Projektwert</v>
      </c>
    </row>
    <row r="18" spans="1:22" ht="15" customHeight="1">
      <c r="A18" s="378" t="str">
        <f ca="1">Language!D45</f>
        <v/>
      </c>
      <c r="B18" s="377"/>
      <c r="C18" s="272" t="str">
        <f ca="1">Language!D49</f>
        <v>①</v>
      </c>
      <c r="D18" s="376" t="str">
        <f ca="1">Language!D52</f>
        <v>Automatische Steuerung</v>
      </c>
      <c r="E18" s="377"/>
      <c r="F18" s="273" t="str">
        <f ca="1">Language!D58</f>
        <v xml:space="preserve">  </v>
      </c>
      <c r="G18" s="274"/>
      <c r="H18" s="275"/>
      <c r="I18" s="275"/>
      <c r="J18" s="275"/>
      <c r="K18" s="329" t="str">
        <f ca="1">Language!D61</f>
        <v>Steuerungs-</v>
      </c>
      <c r="L18" s="329" t="str">
        <f ca="1">Language!D64</f>
        <v>installierte</v>
      </c>
      <c r="M18" s="272" t="str">
        <f ca="1">Language!D67</f>
        <v>④</v>
      </c>
      <c r="N18" s="276" t="str">
        <f ca="1">Language!D69</f>
        <v>Summe</v>
      </c>
      <c r="O18" s="277"/>
      <c r="P18" s="219" t="str">
        <f ca="1">Language!D75</f>
        <v>Leuchten-Typ /</v>
      </c>
      <c r="Q18" s="313"/>
      <c r="R18" s="272" t="str">
        <f ca="1">Language!D78</f>
        <v/>
      </c>
      <c r="S18" s="272" t="str">
        <f ca="1">Language!D82</f>
        <v>Leistung</v>
      </c>
      <c r="T18" s="357" t="s">
        <v>122</v>
      </c>
      <c r="V18" s="178"/>
    </row>
    <row r="19" spans="1:22" ht="13.5">
      <c r="A19" s="379" t="str">
        <f ca="1">Language!D46</f>
        <v>Raum/Räume</v>
      </c>
      <c r="B19" s="380"/>
      <c r="C19" s="279" t="str">
        <f ca="1">Language!D50</f>
        <v/>
      </c>
      <c r="D19" s="278" t="str">
        <f ca="1">Language!D53</f>
        <v>nach</v>
      </c>
      <c r="E19" s="278" t="str">
        <f ca="1">Language!D56</f>
        <v xml:space="preserve">nach </v>
      </c>
      <c r="F19" s="280" t="str">
        <f ca="1">Language!D59</f>
        <v>Nutzung gemäss SIA 2024</v>
      </c>
      <c r="G19" s="281"/>
      <c r="H19" s="282"/>
      <c r="I19" s="282" t="s">
        <v>226</v>
      </c>
      <c r="J19" s="282"/>
      <c r="K19" s="330" t="str">
        <f ca="1">Language!D62</f>
        <v>punkte ge-</v>
      </c>
      <c r="L19" s="330" t="str">
        <f ca="1">Language!D65</f>
        <v>Steue-</v>
      </c>
      <c r="M19" s="279" t="str">
        <f ca="1">Language!D68</f>
        <v>Anforderung</v>
      </c>
      <c r="N19" s="283" t="str">
        <f ca="1">Language!D70</f>
        <v>Anforderung</v>
      </c>
      <c r="O19" s="277"/>
      <c r="P19" s="222" t="str">
        <f ca="1">Language!D76</f>
        <v>Leuchten pro Nutzung</v>
      </c>
      <c r="Q19" s="295"/>
      <c r="R19" s="279" t="str">
        <f ca="1">Language!D79</f>
        <v>Anzahl</v>
      </c>
      <c r="S19" s="279" t="str">
        <f ca="1">Language!D83</f>
        <v>pro</v>
      </c>
      <c r="T19" s="358"/>
      <c r="V19" s="178"/>
    </row>
    <row r="20" spans="1:22" ht="13.5">
      <c r="A20" s="284" t="str">
        <f ca="1">Language!D47</f>
        <v>Nr.</v>
      </c>
      <c r="B20" s="285" t="str">
        <f ca="1">Language!D48</f>
        <v>Bezeichnung</v>
      </c>
      <c r="C20" s="286" t="str">
        <f ca="1">Language!D51</f>
        <v>Flächen</v>
      </c>
      <c r="D20" s="285" t="str">
        <f ca="1">Language!D54</f>
        <v>Präsenz</v>
      </c>
      <c r="E20" s="285" t="str">
        <f ca="1">Language!D57</f>
        <v>Tageslicht</v>
      </c>
      <c r="F20" s="360" t="str">
        <f ca="1">Language!D60</f>
        <v>(siehe Blatt "Tab-387-4")</v>
      </c>
      <c r="G20" s="361"/>
      <c r="H20" s="362"/>
      <c r="I20" s="282" t="s">
        <v>227</v>
      </c>
      <c r="J20" s="282" t="s">
        <v>228</v>
      </c>
      <c r="K20" s="331" t="str">
        <f ca="1">Language!D63</f>
        <v>mäss Norm</v>
      </c>
      <c r="L20" s="331" t="str">
        <f ca="1">Language!D66</f>
        <v>rung</v>
      </c>
      <c r="M20" s="279" t="s">
        <v>120</v>
      </c>
      <c r="N20" s="283" t="s">
        <v>121</v>
      </c>
      <c r="O20" s="277"/>
      <c r="P20" s="284" t="str">
        <f ca="1">Language!D74</f>
        <v>Nr.</v>
      </c>
      <c r="Q20" s="285"/>
      <c r="R20" s="286" t="str">
        <f ca="1">Language!D80</f>
        <v>Leuchten</v>
      </c>
      <c r="S20" s="286" t="str">
        <f ca="1">Language!D84</f>
        <v>Leuchte</v>
      </c>
      <c r="T20" s="359"/>
      <c r="V20" s="178"/>
    </row>
    <row r="21" spans="1:22" ht="12.75" thickBot="1">
      <c r="A21" s="109"/>
      <c r="B21" s="110"/>
      <c r="C21" s="111" t="s">
        <v>13</v>
      </c>
      <c r="D21" s="354" t="str">
        <f ca="1">Language!D71</f>
        <v>0 = Nein; 1 =Ja</v>
      </c>
      <c r="E21" s="355"/>
      <c r="F21" s="112" t="str">
        <f ca="1">Language!D74</f>
        <v>Nr.</v>
      </c>
      <c r="G21" s="191" t="s">
        <v>8</v>
      </c>
      <c r="H21" s="192"/>
      <c r="I21" s="192"/>
      <c r="J21" s="192"/>
      <c r="K21" s="110"/>
      <c r="L21" s="110"/>
      <c r="M21" s="111" t="s">
        <v>10</v>
      </c>
      <c r="N21" s="113" t="s">
        <v>11</v>
      </c>
      <c r="P21" s="109"/>
      <c r="Q21" s="110"/>
      <c r="R21" s="111" t="str">
        <f ca="1">Language!D81</f>
        <v>Stück</v>
      </c>
      <c r="S21" s="111" t="str">
        <f ca="1">Language!D85</f>
        <v>W/Stk.</v>
      </c>
      <c r="T21" s="113" t="s">
        <v>11</v>
      </c>
      <c r="V21" s="178"/>
    </row>
    <row r="22" spans="1:22">
      <c r="A22" s="322" t="s">
        <v>456</v>
      </c>
      <c r="B22" s="114" t="s">
        <v>103</v>
      </c>
      <c r="C22" s="115">
        <v>100</v>
      </c>
      <c r="D22" s="169">
        <v>0</v>
      </c>
      <c r="E22" s="169">
        <v>0</v>
      </c>
      <c r="F22" s="197" t="s">
        <v>346</v>
      </c>
      <c r="G22" s="193" t="str">
        <f ca="1">OFFSET('Tab-387-4'!$C$13,Calc!J22,0)</f>
        <v>Empfang, Lobby</v>
      </c>
      <c r="H22" s="194"/>
      <c r="I22" s="200" t="str">
        <f>TRIM(F22)</f>
        <v>2.2</v>
      </c>
      <c r="J22" s="200">
        <f t="shared" ref="J22:J53" si="0">IF(I22="",0,MATCH(I22,L_Raumnutzung_Vergl,0))</f>
        <v>2</v>
      </c>
      <c r="K22" s="116">
        <f ca="1">OFFSET('Tab-387-4'!$I$13,J22,0)</f>
        <v>0</v>
      </c>
      <c r="L22" s="116">
        <f ca="1">IF(K22=1,D22,IF(K22=2,(D22+E22),0))</f>
        <v>0</v>
      </c>
      <c r="M22" s="117">
        <f ca="1">OFFSET('Tab-387-4'!$J$13,J22,IF(K22=1,(K22-L22)*2,IF(K22=2,K22-L22,0)))</f>
        <v>4.3</v>
      </c>
      <c r="N22" s="118">
        <f ca="1">M22*C22</f>
        <v>430</v>
      </c>
      <c r="P22" s="314">
        <v>1.1000000000000001</v>
      </c>
      <c r="Q22" s="119" t="s">
        <v>371</v>
      </c>
      <c r="R22" s="115">
        <v>250</v>
      </c>
      <c r="S22" s="326">
        <v>100</v>
      </c>
      <c r="T22" s="123">
        <f>R22*S22</f>
        <v>25000</v>
      </c>
      <c r="V22" s="120"/>
    </row>
    <row r="23" spans="1:22">
      <c r="A23" s="315">
        <v>2</v>
      </c>
      <c r="B23" s="121" t="s">
        <v>104</v>
      </c>
      <c r="C23" s="122">
        <v>100</v>
      </c>
      <c r="D23" s="170">
        <v>1</v>
      </c>
      <c r="E23" s="169"/>
      <c r="F23" s="198" t="s">
        <v>184</v>
      </c>
      <c r="G23" s="193" t="str">
        <f ca="1">OFFSET('Tab-387-4'!$C$13,Calc!J23,0)</f>
        <v>Verkehrsfläche</v>
      </c>
      <c r="H23" s="194"/>
      <c r="I23" s="200" t="str">
        <f t="shared" ref="I23:I86" si="1">TRIM(F23)</f>
        <v>12.1</v>
      </c>
      <c r="J23" s="200">
        <f t="shared" si="0"/>
        <v>32</v>
      </c>
      <c r="K23" s="116">
        <f ca="1">OFFSET('Tab-387-4'!$I$13,J23,0)</f>
        <v>1</v>
      </c>
      <c r="L23" s="116">
        <f ca="1">IF(K23=1,D23,IF(K23=2,(D23+E23),0))</f>
        <v>1</v>
      </c>
      <c r="M23" s="117">
        <f ca="1">OFFSET('Tab-387-4'!$J$13,J23,IF(K23=1,(K23-L23)*2,IF(K23=2,K23-L23,0)))</f>
        <v>2.2999999999999998</v>
      </c>
      <c r="N23" s="118">
        <f t="shared" ref="N23:N86" ca="1" si="2">M23*C23</f>
        <v>229.99999999999997</v>
      </c>
      <c r="P23" s="315">
        <v>1.2</v>
      </c>
      <c r="Q23" s="121" t="s">
        <v>107</v>
      </c>
      <c r="R23" s="122">
        <v>10</v>
      </c>
      <c r="S23" s="327">
        <v>60</v>
      </c>
      <c r="T23" s="123">
        <f t="shared" ref="T23:T86" si="3">R23*S23</f>
        <v>600</v>
      </c>
      <c r="V23" s="120"/>
    </row>
    <row r="24" spans="1:22">
      <c r="A24" s="315">
        <v>3</v>
      </c>
      <c r="B24" s="121" t="s">
        <v>105</v>
      </c>
      <c r="C24" s="122">
        <v>2500</v>
      </c>
      <c r="D24" s="169">
        <v>1</v>
      </c>
      <c r="E24" s="169">
        <v>0</v>
      </c>
      <c r="F24" s="198" t="s">
        <v>492</v>
      </c>
      <c r="G24" s="193" t="str">
        <f ca="1">OFFSET('Tab-387-4'!$C$13,Calc!J24,0)</f>
        <v>Einzel-, Gruppenbüro</v>
      </c>
      <c r="H24" s="194"/>
      <c r="I24" s="200" t="str">
        <f t="shared" si="1"/>
        <v>3.1</v>
      </c>
      <c r="J24" s="200">
        <f t="shared" si="0"/>
        <v>3</v>
      </c>
      <c r="K24" s="116">
        <f ca="1">OFFSET('Tab-387-4'!$I$13,J24,0)</f>
        <v>2</v>
      </c>
      <c r="L24" s="116">
        <f t="shared" ref="L24:L87" ca="1" si="4">IF(K24=1,D24,IF(K24=2,(D24+E24),0))</f>
        <v>1</v>
      </c>
      <c r="M24" s="117">
        <f ca="1">OFFSET('Tab-387-4'!$J$13,J24,IF(K24=1,(K24-L24)*2,IF(K24=2,K24-L24,0)))</f>
        <v>7</v>
      </c>
      <c r="N24" s="118">
        <f t="shared" ca="1" si="2"/>
        <v>17500</v>
      </c>
      <c r="P24" s="315">
        <v>1.3</v>
      </c>
      <c r="Q24" s="121" t="s">
        <v>108</v>
      </c>
      <c r="R24" s="122">
        <v>20</v>
      </c>
      <c r="S24" s="327">
        <v>21</v>
      </c>
      <c r="T24" s="123">
        <f t="shared" si="3"/>
        <v>420</v>
      </c>
      <c r="V24" s="120"/>
    </row>
    <row r="25" spans="1:22">
      <c r="A25" s="322" t="s">
        <v>356</v>
      </c>
      <c r="B25" s="121" t="s">
        <v>659</v>
      </c>
      <c r="C25" s="122">
        <v>12</v>
      </c>
      <c r="D25" s="169">
        <v>1</v>
      </c>
      <c r="E25" s="169">
        <v>0</v>
      </c>
      <c r="F25" s="198" t="s">
        <v>198</v>
      </c>
      <c r="G25" s="193" t="str">
        <f ca="1">OFFSET('Tab-387-4'!$C$13,Calc!J25,0)</f>
        <v>Küche, Teeküche</v>
      </c>
      <c r="H25" s="194"/>
      <c r="I25" s="200" t="str">
        <f t="shared" si="1"/>
        <v>12.5</v>
      </c>
      <c r="J25" s="200">
        <f t="shared" si="0"/>
        <v>36</v>
      </c>
      <c r="K25" s="116">
        <f ca="1">OFFSET('Tab-387-4'!$I$13,J25,0)</f>
        <v>1</v>
      </c>
      <c r="L25" s="116">
        <f t="shared" ca="1" si="4"/>
        <v>1</v>
      </c>
      <c r="M25" s="117">
        <f ca="1">OFFSET('Tab-387-4'!$J$13,J25,IF(K25=1,(K25-L25)*2,IF(K25=2,K25-L25,0)))</f>
        <v>3.3</v>
      </c>
      <c r="N25" s="118">
        <f t="shared" ca="1" si="2"/>
        <v>39.599999999999994</v>
      </c>
      <c r="P25" s="315" t="s">
        <v>359</v>
      </c>
      <c r="Q25" s="121" t="s">
        <v>361</v>
      </c>
      <c r="R25" s="122">
        <v>2</v>
      </c>
      <c r="S25" s="327">
        <v>7.5</v>
      </c>
      <c r="T25" s="123">
        <f t="shared" si="3"/>
        <v>15</v>
      </c>
      <c r="V25" s="120"/>
    </row>
    <row r="26" spans="1:22">
      <c r="A26" s="315" t="s">
        <v>357</v>
      </c>
      <c r="B26" s="121" t="s">
        <v>358</v>
      </c>
      <c r="C26" s="122">
        <v>8</v>
      </c>
      <c r="D26" s="169">
        <v>0</v>
      </c>
      <c r="E26" s="169">
        <v>0</v>
      </c>
      <c r="F26" s="198" t="s">
        <v>197</v>
      </c>
      <c r="G26" s="193" t="str">
        <f ca="1">OFFSET('Tab-387-4'!$C$13,Calc!J26,0)</f>
        <v>Serverraum</v>
      </c>
      <c r="H26" s="194"/>
      <c r="I26" s="200" t="str">
        <f t="shared" si="1"/>
        <v>12.12</v>
      </c>
      <c r="J26" s="200">
        <f t="shared" si="0"/>
        <v>43</v>
      </c>
      <c r="K26" s="116">
        <f ca="1">OFFSET('Tab-387-4'!$I$13,J26,0)</f>
        <v>0</v>
      </c>
      <c r="L26" s="116">
        <f t="shared" ca="1" si="4"/>
        <v>0</v>
      </c>
      <c r="M26" s="117">
        <f ca="1">OFFSET('Tab-387-4'!$J$13,J26,IF(K26=1,(K26-L26)*2,IF(K26=2,K26-L26,0)))</f>
        <v>2.2000000000000002</v>
      </c>
      <c r="N26" s="118">
        <f t="shared" ca="1" si="2"/>
        <v>17.600000000000001</v>
      </c>
      <c r="P26" s="315" t="s">
        <v>360</v>
      </c>
      <c r="Q26" s="121" t="s">
        <v>361</v>
      </c>
      <c r="R26" s="122">
        <v>2</v>
      </c>
      <c r="S26" s="327">
        <v>7.5</v>
      </c>
      <c r="T26" s="123">
        <f t="shared" si="3"/>
        <v>15</v>
      </c>
      <c r="V26" s="120"/>
    </row>
    <row r="27" spans="1:22">
      <c r="A27" s="315" t="s">
        <v>467</v>
      </c>
      <c r="B27" s="121" t="s">
        <v>658</v>
      </c>
      <c r="C27" s="122"/>
      <c r="D27" s="169">
        <v>0</v>
      </c>
      <c r="E27" s="169">
        <v>0</v>
      </c>
      <c r="F27" s="198"/>
      <c r="G27" s="193" t="str">
        <f ca="1">OFFSET('Tab-387-4'!$C$13,Calc!J27,0)</f>
        <v/>
      </c>
      <c r="H27" s="194"/>
      <c r="I27" s="200" t="str">
        <f t="shared" si="1"/>
        <v/>
      </c>
      <c r="J27" s="200">
        <f t="shared" si="0"/>
        <v>0</v>
      </c>
      <c r="K27" s="116">
        <f ca="1">OFFSET('Tab-387-4'!$I$13,J27,0)</f>
        <v>0</v>
      </c>
      <c r="L27" s="116">
        <f t="shared" ca="1" si="4"/>
        <v>0</v>
      </c>
      <c r="M27" s="117">
        <f ca="1">OFFSET('Tab-387-4'!$J$13,J27,IF(K27=1,(K27-L27)*2,IF(K27=2,K27-L27,0)))</f>
        <v>0</v>
      </c>
      <c r="N27" s="118">
        <f t="shared" ca="1" si="2"/>
        <v>0</v>
      </c>
      <c r="P27" s="315"/>
      <c r="Q27" s="121"/>
      <c r="R27" s="122"/>
      <c r="S27" s="327"/>
      <c r="T27" s="123">
        <f t="shared" si="3"/>
        <v>0</v>
      </c>
      <c r="V27" s="120"/>
    </row>
    <row r="28" spans="1:22">
      <c r="A28" s="322" t="s">
        <v>468</v>
      </c>
      <c r="B28" s="121"/>
      <c r="C28" s="122"/>
      <c r="D28" s="169">
        <v>0</v>
      </c>
      <c r="E28" s="169">
        <v>0</v>
      </c>
      <c r="F28" s="198"/>
      <c r="G28" s="193" t="str">
        <f ca="1">OFFSET('Tab-387-4'!$C$13,Calc!J28,0)</f>
        <v/>
      </c>
      <c r="H28" s="194"/>
      <c r="I28" s="200" t="str">
        <f t="shared" si="1"/>
        <v/>
      </c>
      <c r="J28" s="200">
        <f t="shared" si="0"/>
        <v>0</v>
      </c>
      <c r="K28" s="116">
        <f ca="1">OFFSET('Tab-387-4'!$I$13,J28,0)</f>
        <v>0</v>
      </c>
      <c r="L28" s="116">
        <f t="shared" ca="1" si="4"/>
        <v>0</v>
      </c>
      <c r="M28" s="117">
        <f ca="1">OFFSET('Tab-387-4'!$J$13,J28,IF(K28=1,(K28-L28)*2,IF(K28=2,K28-L28,0)))</f>
        <v>0</v>
      </c>
      <c r="N28" s="118">
        <f t="shared" ca="1" si="2"/>
        <v>0</v>
      </c>
      <c r="P28" s="315"/>
      <c r="Q28" s="121"/>
      <c r="R28" s="122"/>
      <c r="S28" s="327"/>
      <c r="T28" s="123">
        <f t="shared" si="3"/>
        <v>0</v>
      </c>
      <c r="V28" s="120"/>
    </row>
    <row r="29" spans="1:22">
      <c r="A29" s="315" t="s">
        <v>469</v>
      </c>
      <c r="B29" s="121"/>
      <c r="C29" s="122"/>
      <c r="D29" s="169">
        <v>0</v>
      </c>
      <c r="E29" s="169">
        <v>0</v>
      </c>
      <c r="F29" s="198"/>
      <c r="G29" s="193" t="str">
        <f ca="1">OFFSET('Tab-387-4'!$C$13,Calc!J29,0)</f>
        <v/>
      </c>
      <c r="H29" s="194"/>
      <c r="I29" s="200" t="str">
        <f t="shared" si="1"/>
        <v/>
      </c>
      <c r="J29" s="200">
        <f t="shared" si="0"/>
        <v>0</v>
      </c>
      <c r="K29" s="116">
        <f ca="1">OFFSET('Tab-387-4'!$I$13,J29,0)</f>
        <v>0</v>
      </c>
      <c r="L29" s="116">
        <f t="shared" ca="1" si="4"/>
        <v>0</v>
      </c>
      <c r="M29" s="117">
        <f ca="1">OFFSET('Tab-387-4'!$J$13,J29,IF(K29=1,(K29-L29)*2,IF(K29=2,K29-L29,0)))</f>
        <v>0</v>
      </c>
      <c r="N29" s="118">
        <f t="shared" ca="1" si="2"/>
        <v>0</v>
      </c>
      <c r="P29" s="315"/>
      <c r="Q29" s="121"/>
      <c r="R29" s="122"/>
      <c r="S29" s="327"/>
      <c r="T29" s="123">
        <f t="shared" si="3"/>
        <v>0</v>
      </c>
      <c r="V29" s="120"/>
    </row>
    <row r="30" spans="1:22">
      <c r="A30" s="315" t="s">
        <v>470</v>
      </c>
      <c r="B30" s="121"/>
      <c r="C30" s="122"/>
      <c r="D30" s="169">
        <v>0</v>
      </c>
      <c r="E30" s="169">
        <v>0</v>
      </c>
      <c r="F30" s="198"/>
      <c r="G30" s="193" t="str">
        <f ca="1">OFFSET('Tab-387-4'!$C$13,Calc!J30,0)</f>
        <v/>
      </c>
      <c r="H30" s="194"/>
      <c r="I30" s="200" t="str">
        <f t="shared" si="1"/>
        <v/>
      </c>
      <c r="J30" s="200">
        <f t="shared" si="0"/>
        <v>0</v>
      </c>
      <c r="K30" s="116">
        <f ca="1">OFFSET('Tab-387-4'!$I$13,J30,0)</f>
        <v>0</v>
      </c>
      <c r="L30" s="116">
        <f t="shared" ca="1" si="4"/>
        <v>0</v>
      </c>
      <c r="M30" s="117">
        <f ca="1">OFFSET('Tab-387-4'!$J$13,J30,IF(K30=1,(K30-L30)*2,IF(K30=2,K30-L30,0)))</f>
        <v>0</v>
      </c>
      <c r="N30" s="118">
        <f t="shared" ca="1" si="2"/>
        <v>0</v>
      </c>
      <c r="P30" s="315"/>
      <c r="Q30" s="121"/>
      <c r="R30" s="122"/>
      <c r="S30" s="327"/>
      <c r="T30" s="123">
        <f t="shared" si="3"/>
        <v>0</v>
      </c>
      <c r="V30" s="120"/>
    </row>
    <row r="31" spans="1:22">
      <c r="A31" s="322" t="s">
        <v>471</v>
      </c>
      <c r="B31" s="121"/>
      <c r="C31" s="122"/>
      <c r="D31" s="169">
        <v>0</v>
      </c>
      <c r="E31" s="169">
        <v>0</v>
      </c>
      <c r="F31" s="198"/>
      <c r="G31" s="193" t="str">
        <f ca="1">OFFSET('Tab-387-4'!$C$13,Calc!J31,0)</f>
        <v/>
      </c>
      <c r="H31" s="194"/>
      <c r="I31" s="200" t="str">
        <f t="shared" si="1"/>
        <v/>
      </c>
      <c r="J31" s="200">
        <f t="shared" si="0"/>
        <v>0</v>
      </c>
      <c r="K31" s="116">
        <f ca="1">OFFSET('Tab-387-4'!$I$13,J31,0)</f>
        <v>0</v>
      </c>
      <c r="L31" s="116">
        <f t="shared" ca="1" si="4"/>
        <v>0</v>
      </c>
      <c r="M31" s="117">
        <f ca="1">OFFSET('Tab-387-4'!$J$13,J31,IF(K31=1,(K31-L31)*2,IF(K31=2,K31-L31,0)))</f>
        <v>0</v>
      </c>
      <c r="N31" s="118">
        <f t="shared" ca="1" si="2"/>
        <v>0</v>
      </c>
      <c r="P31" s="315"/>
      <c r="Q31" s="121"/>
      <c r="R31" s="122"/>
      <c r="S31" s="327"/>
      <c r="T31" s="123">
        <f t="shared" si="3"/>
        <v>0</v>
      </c>
      <c r="V31" s="120"/>
    </row>
    <row r="32" spans="1:22">
      <c r="A32" s="315" t="s">
        <v>472</v>
      </c>
      <c r="B32" s="121"/>
      <c r="C32" s="122"/>
      <c r="D32" s="169">
        <v>0</v>
      </c>
      <c r="E32" s="169">
        <v>0</v>
      </c>
      <c r="F32" s="198"/>
      <c r="G32" s="193" t="str">
        <f ca="1">OFFSET('Tab-387-4'!$C$13,Calc!J32,0)</f>
        <v/>
      </c>
      <c r="H32" s="194"/>
      <c r="I32" s="200" t="str">
        <f t="shared" si="1"/>
        <v/>
      </c>
      <c r="J32" s="200">
        <f t="shared" si="0"/>
        <v>0</v>
      </c>
      <c r="K32" s="116">
        <f ca="1">OFFSET('Tab-387-4'!$I$13,J32,0)</f>
        <v>0</v>
      </c>
      <c r="L32" s="116">
        <f t="shared" ca="1" si="4"/>
        <v>0</v>
      </c>
      <c r="M32" s="117">
        <f ca="1">OFFSET('Tab-387-4'!$J$13,J32,IF(K32=1,(K32-L32)*2,IF(K32=2,K32-L32,0)))</f>
        <v>0</v>
      </c>
      <c r="N32" s="118">
        <f t="shared" ca="1" si="2"/>
        <v>0</v>
      </c>
      <c r="P32" s="315"/>
      <c r="Q32" s="121"/>
      <c r="R32" s="122"/>
      <c r="S32" s="327"/>
      <c r="T32" s="123">
        <f t="shared" si="3"/>
        <v>0</v>
      </c>
      <c r="V32" s="120"/>
    </row>
    <row r="33" spans="1:22">
      <c r="A33" s="315" t="s">
        <v>473</v>
      </c>
      <c r="B33" s="121"/>
      <c r="C33" s="122"/>
      <c r="D33" s="169">
        <v>0</v>
      </c>
      <c r="E33" s="169">
        <v>0</v>
      </c>
      <c r="F33" s="198"/>
      <c r="G33" s="193" t="str">
        <f ca="1">OFFSET('Tab-387-4'!$C$13,Calc!J33,0)</f>
        <v/>
      </c>
      <c r="H33" s="194"/>
      <c r="I33" s="200" t="str">
        <f t="shared" si="1"/>
        <v/>
      </c>
      <c r="J33" s="200">
        <f t="shared" si="0"/>
        <v>0</v>
      </c>
      <c r="K33" s="116">
        <f ca="1">OFFSET('Tab-387-4'!$I$13,J33,0)</f>
        <v>0</v>
      </c>
      <c r="L33" s="116">
        <f t="shared" ca="1" si="4"/>
        <v>0</v>
      </c>
      <c r="M33" s="117">
        <f ca="1">OFFSET('Tab-387-4'!$J$13,J33,IF(K33=1,(K33-L33)*2,IF(K33=2,K33-L33,0)))</f>
        <v>0</v>
      </c>
      <c r="N33" s="118">
        <f t="shared" ca="1" si="2"/>
        <v>0</v>
      </c>
      <c r="P33" s="315"/>
      <c r="Q33" s="121"/>
      <c r="R33" s="122"/>
      <c r="S33" s="327"/>
      <c r="T33" s="123">
        <f t="shared" si="3"/>
        <v>0</v>
      </c>
      <c r="V33" s="120"/>
    </row>
    <row r="34" spans="1:22">
      <c r="A34" s="322" t="s">
        <v>474</v>
      </c>
      <c r="B34" s="121"/>
      <c r="C34" s="122"/>
      <c r="D34" s="169">
        <v>0</v>
      </c>
      <c r="E34" s="169">
        <v>0</v>
      </c>
      <c r="F34" s="198"/>
      <c r="G34" s="193" t="str">
        <f ca="1">OFFSET('Tab-387-4'!$C$13,Calc!J34,0)</f>
        <v/>
      </c>
      <c r="H34" s="194"/>
      <c r="I34" s="200" t="str">
        <f t="shared" si="1"/>
        <v/>
      </c>
      <c r="J34" s="200">
        <f t="shared" si="0"/>
        <v>0</v>
      </c>
      <c r="K34" s="116">
        <f ca="1">OFFSET('Tab-387-4'!$I$13,J34,0)</f>
        <v>0</v>
      </c>
      <c r="L34" s="116">
        <f t="shared" ca="1" si="4"/>
        <v>0</v>
      </c>
      <c r="M34" s="117">
        <f ca="1">OFFSET('Tab-387-4'!$J$13,J34,IF(K34=1,(K34-L34)*2,IF(K34=2,K34-L34,0)))</f>
        <v>0</v>
      </c>
      <c r="N34" s="118">
        <f t="shared" ca="1" si="2"/>
        <v>0</v>
      </c>
      <c r="P34" s="315"/>
      <c r="Q34" s="121"/>
      <c r="R34" s="122"/>
      <c r="S34" s="327"/>
      <c r="T34" s="123">
        <f t="shared" si="3"/>
        <v>0</v>
      </c>
      <c r="V34" s="120"/>
    </row>
    <row r="35" spans="1:22">
      <c r="A35" s="315" t="s">
        <v>475</v>
      </c>
      <c r="B35" s="121"/>
      <c r="C35" s="122"/>
      <c r="D35" s="169">
        <v>0</v>
      </c>
      <c r="E35" s="169">
        <v>0</v>
      </c>
      <c r="F35" s="198"/>
      <c r="G35" s="193" t="str">
        <f ca="1">OFFSET('Tab-387-4'!$C$13,Calc!J35,0)</f>
        <v/>
      </c>
      <c r="H35" s="194"/>
      <c r="I35" s="200" t="str">
        <f t="shared" si="1"/>
        <v/>
      </c>
      <c r="J35" s="200">
        <f t="shared" si="0"/>
        <v>0</v>
      </c>
      <c r="K35" s="116">
        <f ca="1">OFFSET('Tab-387-4'!$I$13,J35,0)</f>
        <v>0</v>
      </c>
      <c r="L35" s="116">
        <f t="shared" ca="1" si="4"/>
        <v>0</v>
      </c>
      <c r="M35" s="117">
        <f ca="1">OFFSET('Tab-387-4'!$J$13,J35,IF(K35=1,(K35-L35)*2,IF(K35=2,K35-L35,0)))</f>
        <v>0</v>
      </c>
      <c r="N35" s="118">
        <f t="shared" ca="1" si="2"/>
        <v>0</v>
      </c>
      <c r="P35" s="315"/>
      <c r="Q35" s="121"/>
      <c r="R35" s="122"/>
      <c r="S35" s="327"/>
      <c r="T35" s="123">
        <f t="shared" si="3"/>
        <v>0</v>
      </c>
      <c r="V35" s="120"/>
    </row>
    <row r="36" spans="1:22">
      <c r="A36" s="315" t="s">
        <v>476</v>
      </c>
      <c r="B36" s="121"/>
      <c r="C36" s="122"/>
      <c r="D36" s="169">
        <v>0</v>
      </c>
      <c r="E36" s="169">
        <v>0</v>
      </c>
      <c r="F36" s="198"/>
      <c r="G36" s="193" t="str">
        <f ca="1">OFFSET('Tab-387-4'!$C$13,Calc!J36,0)</f>
        <v/>
      </c>
      <c r="H36" s="194"/>
      <c r="I36" s="200" t="str">
        <f t="shared" si="1"/>
        <v/>
      </c>
      <c r="J36" s="200">
        <f t="shared" si="0"/>
        <v>0</v>
      </c>
      <c r="K36" s="116">
        <f ca="1">OFFSET('Tab-387-4'!$I$13,J36,0)</f>
        <v>0</v>
      </c>
      <c r="L36" s="116">
        <f t="shared" ca="1" si="4"/>
        <v>0</v>
      </c>
      <c r="M36" s="117">
        <f ca="1">OFFSET('Tab-387-4'!$J$13,J36,IF(K36=1,(K36-L36)*2,IF(K36=2,K36-L36,0)))</f>
        <v>0</v>
      </c>
      <c r="N36" s="118">
        <f t="shared" ca="1" si="2"/>
        <v>0</v>
      </c>
      <c r="P36" s="315"/>
      <c r="Q36" s="121"/>
      <c r="R36" s="122"/>
      <c r="S36" s="327"/>
      <c r="T36" s="123">
        <f t="shared" si="3"/>
        <v>0</v>
      </c>
      <c r="V36" s="120"/>
    </row>
    <row r="37" spans="1:22">
      <c r="A37" s="322" t="s">
        <v>477</v>
      </c>
      <c r="B37" s="121"/>
      <c r="C37" s="122"/>
      <c r="D37" s="169">
        <v>0</v>
      </c>
      <c r="E37" s="169">
        <v>0</v>
      </c>
      <c r="F37" s="198"/>
      <c r="G37" s="193" t="str">
        <f ca="1">OFFSET('Tab-387-4'!$C$13,Calc!J37,0)</f>
        <v/>
      </c>
      <c r="H37" s="194"/>
      <c r="I37" s="200" t="str">
        <f t="shared" si="1"/>
        <v/>
      </c>
      <c r="J37" s="200">
        <f t="shared" si="0"/>
        <v>0</v>
      </c>
      <c r="K37" s="116">
        <f ca="1">OFFSET('Tab-387-4'!$I$13,J37,0)</f>
        <v>0</v>
      </c>
      <c r="L37" s="116">
        <f t="shared" ca="1" si="4"/>
        <v>0</v>
      </c>
      <c r="M37" s="117">
        <f ca="1">OFFSET('Tab-387-4'!$J$13,J37,IF(K37=1,(K37-L37)*2,IF(K37=2,K37-L37,0)))</f>
        <v>0</v>
      </c>
      <c r="N37" s="118">
        <f t="shared" ca="1" si="2"/>
        <v>0</v>
      </c>
      <c r="P37" s="315"/>
      <c r="Q37" s="121"/>
      <c r="R37" s="122"/>
      <c r="S37" s="327"/>
      <c r="T37" s="123">
        <f t="shared" si="3"/>
        <v>0</v>
      </c>
      <c r="V37" s="120"/>
    </row>
    <row r="38" spans="1:22">
      <c r="A38" s="315" t="s">
        <v>478</v>
      </c>
      <c r="B38" s="121"/>
      <c r="C38" s="122"/>
      <c r="D38" s="169">
        <v>0</v>
      </c>
      <c r="E38" s="169">
        <v>0</v>
      </c>
      <c r="F38" s="198"/>
      <c r="G38" s="193" t="str">
        <f ca="1">OFFSET('Tab-387-4'!$C$13,Calc!J38,0)</f>
        <v/>
      </c>
      <c r="H38" s="194"/>
      <c r="I38" s="200" t="str">
        <f t="shared" si="1"/>
        <v/>
      </c>
      <c r="J38" s="200">
        <f t="shared" si="0"/>
        <v>0</v>
      </c>
      <c r="K38" s="116">
        <f ca="1">OFFSET('Tab-387-4'!$I$13,J38,0)</f>
        <v>0</v>
      </c>
      <c r="L38" s="116">
        <f t="shared" ca="1" si="4"/>
        <v>0</v>
      </c>
      <c r="M38" s="117">
        <f ca="1">OFFSET('Tab-387-4'!$J$13,J38,IF(K38=1,(K38-L38)*2,IF(K38=2,K38-L38,0)))</f>
        <v>0</v>
      </c>
      <c r="N38" s="118">
        <f t="shared" ca="1" si="2"/>
        <v>0</v>
      </c>
      <c r="P38" s="315"/>
      <c r="Q38" s="121"/>
      <c r="R38" s="122"/>
      <c r="S38" s="327"/>
      <c r="T38" s="123">
        <f t="shared" si="3"/>
        <v>0</v>
      </c>
      <c r="V38" s="120"/>
    </row>
    <row r="39" spans="1:22">
      <c r="A39" s="315" t="s">
        <v>479</v>
      </c>
      <c r="B39" s="121"/>
      <c r="C39" s="122"/>
      <c r="D39" s="169">
        <v>0</v>
      </c>
      <c r="E39" s="169">
        <v>0</v>
      </c>
      <c r="F39" s="198"/>
      <c r="G39" s="193" t="str">
        <f ca="1">OFFSET('Tab-387-4'!$C$13,Calc!J39,0)</f>
        <v/>
      </c>
      <c r="H39" s="194"/>
      <c r="I39" s="200" t="str">
        <f t="shared" si="1"/>
        <v/>
      </c>
      <c r="J39" s="200">
        <f t="shared" si="0"/>
        <v>0</v>
      </c>
      <c r="K39" s="116">
        <f ca="1">OFFSET('Tab-387-4'!$I$13,J39,0)</f>
        <v>0</v>
      </c>
      <c r="L39" s="116">
        <f t="shared" ca="1" si="4"/>
        <v>0</v>
      </c>
      <c r="M39" s="117">
        <f ca="1">OFFSET('Tab-387-4'!$J$13,J39,IF(K39=1,(K39-L39)*2,IF(K39=2,K39-L39,0)))</f>
        <v>0</v>
      </c>
      <c r="N39" s="118">
        <f t="shared" ca="1" si="2"/>
        <v>0</v>
      </c>
      <c r="P39" s="315"/>
      <c r="Q39" s="121"/>
      <c r="R39" s="122"/>
      <c r="S39" s="327"/>
      <c r="T39" s="123">
        <f t="shared" si="3"/>
        <v>0</v>
      </c>
      <c r="V39" s="120"/>
    </row>
    <row r="40" spans="1:22">
      <c r="A40" s="322" t="s">
        <v>480</v>
      </c>
      <c r="B40" s="121"/>
      <c r="C40" s="122"/>
      <c r="D40" s="169">
        <v>0</v>
      </c>
      <c r="E40" s="169">
        <v>0</v>
      </c>
      <c r="F40" s="198"/>
      <c r="G40" s="193" t="str">
        <f ca="1">OFFSET('Tab-387-4'!$C$13,Calc!J40,0)</f>
        <v/>
      </c>
      <c r="H40" s="194"/>
      <c r="I40" s="200" t="str">
        <f t="shared" si="1"/>
        <v/>
      </c>
      <c r="J40" s="200">
        <f t="shared" si="0"/>
        <v>0</v>
      </c>
      <c r="K40" s="116">
        <f ca="1">OFFSET('Tab-387-4'!$I$13,J40,0)</f>
        <v>0</v>
      </c>
      <c r="L40" s="116">
        <f t="shared" ca="1" si="4"/>
        <v>0</v>
      </c>
      <c r="M40" s="117">
        <f ca="1">OFFSET('Tab-387-4'!$J$13,J40,IF(K40=1,(K40-L40)*2,IF(K40=2,K40-L40,0)))</f>
        <v>0</v>
      </c>
      <c r="N40" s="118">
        <f t="shared" ca="1" si="2"/>
        <v>0</v>
      </c>
      <c r="P40" s="315"/>
      <c r="Q40" s="121"/>
      <c r="R40" s="122"/>
      <c r="S40" s="327"/>
      <c r="T40" s="123">
        <f t="shared" si="3"/>
        <v>0</v>
      </c>
      <c r="V40" s="120"/>
    </row>
    <row r="41" spans="1:22">
      <c r="A41" s="315" t="s">
        <v>481</v>
      </c>
      <c r="B41" s="121"/>
      <c r="C41" s="122"/>
      <c r="D41" s="169">
        <v>0</v>
      </c>
      <c r="E41" s="169">
        <v>0</v>
      </c>
      <c r="F41" s="198"/>
      <c r="G41" s="193" t="str">
        <f ca="1">OFFSET('Tab-387-4'!$C$13,Calc!J41,0)</f>
        <v/>
      </c>
      <c r="H41" s="194"/>
      <c r="I41" s="200" t="str">
        <f t="shared" si="1"/>
        <v/>
      </c>
      <c r="J41" s="200">
        <f t="shared" si="0"/>
        <v>0</v>
      </c>
      <c r="K41" s="116">
        <f ca="1">OFFSET('Tab-387-4'!$I$13,J41,0)</f>
        <v>0</v>
      </c>
      <c r="L41" s="116">
        <f t="shared" ca="1" si="4"/>
        <v>0</v>
      </c>
      <c r="M41" s="117">
        <f ca="1">OFFSET('Tab-387-4'!$J$13,J41,IF(K41=1,(K41-L41)*2,IF(K41=2,K41-L41,0)))</f>
        <v>0</v>
      </c>
      <c r="N41" s="118">
        <f t="shared" ca="1" si="2"/>
        <v>0</v>
      </c>
      <c r="P41" s="315"/>
      <c r="Q41" s="121"/>
      <c r="R41" s="122"/>
      <c r="S41" s="327"/>
      <c r="T41" s="123">
        <f t="shared" si="3"/>
        <v>0</v>
      </c>
      <c r="V41" s="120"/>
    </row>
    <row r="42" spans="1:22">
      <c r="A42" s="315" t="s">
        <v>482</v>
      </c>
      <c r="B42" s="121"/>
      <c r="C42" s="122"/>
      <c r="D42" s="169">
        <v>0</v>
      </c>
      <c r="E42" s="169">
        <v>0</v>
      </c>
      <c r="F42" s="198"/>
      <c r="G42" s="193" t="str">
        <f ca="1">OFFSET('Tab-387-4'!$C$13,Calc!J42,0)</f>
        <v/>
      </c>
      <c r="H42" s="194"/>
      <c r="I42" s="200" t="str">
        <f t="shared" si="1"/>
        <v/>
      </c>
      <c r="J42" s="200">
        <f t="shared" si="0"/>
        <v>0</v>
      </c>
      <c r="K42" s="116">
        <f ca="1">OFFSET('Tab-387-4'!$I$13,J42,0)</f>
        <v>0</v>
      </c>
      <c r="L42" s="116">
        <f t="shared" ca="1" si="4"/>
        <v>0</v>
      </c>
      <c r="M42" s="117">
        <f ca="1">OFFSET('Tab-387-4'!$J$13,J42,IF(K42=1,(K42-L42)*2,IF(K42=2,K42-L42,0)))</f>
        <v>0</v>
      </c>
      <c r="N42" s="118">
        <f t="shared" ca="1" si="2"/>
        <v>0</v>
      </c>
      <c r="P42" s="315"/>
      <c r="Q42" s="121"/>
      <c r="R42" s="122"/>
      <c r="S42" s="327"/>
      <c r="T42" s="123">
        <f t="shared" si="3"/>
        <v>0</v>
      </c>
      <c r="V42" s="120"/>
    </row>
    <row r="43" spans="1:22">
      <c r="A43" s="322" t="s">
        <v>483</v>
      </c>
      <c r="B43" s="121"/>
      <c r="C43" s="122"/>
      <c r="D43" s="169">
        <v>0</v>
      </c>
      <c r="E43" s="169">
        <v>0</v>
      </c>
      <c r="F43" s="198"/>
      <c r="G43" s="193" t="str">
        <f ca="1">OFFSET('Tab-387-4'!$C$13,Calc!J43,0)</f>
        <v/>
      </c>
      <c r="H43" s="194"/>
      <c r="I43" s="200" t="str">
        <f t="shared" si="1"/>
        <v/>
      </c>
      <c r="J43" s="200">
        <f t="shared" si="0"/>
        <v>0</v>
      </c>
      <c r="K43" s="116">
        <f ca="1">OFFSET('Tab-387-4'!$I$13,J43,0)</f>
        <v>0</v>
      </c>
      <c r="L43" s="116">
        <f t="shared" ca="1" si="4"/>
        <v>0</v>
      </c>
      <c r="M43" s="117">
        <f ca="1">OFFSET('Tab-387-4'!$J$13,J43,IF(K43=1,(K43-L43)*2,IF(K43=2,K43-L43,0)))</f>
        <v>0</v>
      </c>
      <c r="N43" s="118">
        <f t="shared" ca="1" si="2"/>
        <v>0</v>
      </c>
      <c r="P43" s="315"/>
      <c r="Q43" s="121"/>
      <c r="R43" s="122"/>
      <c r="S43" s="327"/>
      <c r="T43" s="123">
        <f t="shared" si="3"/>
        <v>0</v>
      </c>
      <c r="V43" s="120"/>
    </row>
    <row r="44" spans="1:22">
      <c r="A44" s="315" t="s">
        <v>484</v>
      </c>
      <c r="B44" s="121"/>
      <c r="C44" s="122"/>
      <c r="D44" s="169">
        <v>0</v>
      </c>
      <c r="E44" s="169">
        <v>0</v>
      </c>
      <c r="F44" s="198"/>
      <c r="G44" s="193" t="str">
        <f ca="1">OFFSET('Tab-387-4'!$C$13,Calc!J44,0)</f>
        <v/>
      </c>
      <c r="H44" s="194"/>
      <c r="I44" s="200" t="str">
        <f t="shared" si="1"/>
        <v/>
      </c>
      <c r="J44" s="200">
        <f t="shared" si="0"/>
        <v>0</v>
      </c>
      <c r="K44" s="116">
        <f ca="1">OFFSET('Tab-387-4'!$I$13,J44,0)</f>
        <v>0</v>
      </c>
      <c r="L44" s="116">
        <f t="shared" ca="1" si="4"/>
        <v>0</v>
      </c>
      <c r="M44" s="117">
        <f ca="1">OFFSET('Tab-387-4'!$J$13,J44,IF(K44=1,(K44-L44)*2,IF(K44=2,K44-L44,0)))</f>
        <v>0</v>
      </c>
      <c r="N44" s="118">
        <f t="shared" ca="1" si="2"/>
        <v>0</v>
      </c>
      <c r="P44" s="315"/>
      <c r="Q44" s="121"/>
      <c r="R44" s="122"/>
      <c r="S44" s="327"/>
      <c r="T44" s="123">
        <f t="shared" si="3"/>
        <v>0</v>
      </c>
      <c r="V44" s="120"/>
    </row>
    <row r="45" spans="1:22">
      <c r="A45" s="315" t="s">
        <v>485</v>
      </c>
      <c r="B45" s="121"/>
      <c r="C45" s="122"/>
      <c r="D45" s="169">
        <v>0</v>
      </c>
      <c r="E45" s="169">
        <v>0</v>
      </c>
      <c r="F45" s="198"/>
      <c r="G45" s="193" t="str">
        <f ca="1">OFFSET('Tab-387-4'!$C$13,Calc!J45,0)</f>
        <v/>
      </c>
      <c r="H45" s="194"/>
      <c r="I45" s="200" t="str">
        <f t="shared" si="1"/>
        <v/>
      </c>
      <c r="J45" s="200">
        <f t="shared" si="0"/>
        <v>0</v>
      </c>
      <c r="K45" s="116">
        <f ca="1">OFFSET('Tab-387-4'!$I$13,J45,0)</f>
        <v>0</v>
      </c>
      <c r="L45" s="116">
        <f t="shared" ca="1" si="4"/>
        <v>0</v>
      </c>
      <c r="M45" s="117">
        <f ca="1">OFFSET('Tab-387-4'!$J$13,J45,IF(K45=1,(K45-L45)*2,IF(K45=2,K45-L45,0)))</f>
        <v>0</v>
      </c>
      <c r="N45" s="118">
        <f t="shared" ca="1" si="2"/>
        <v>0</v>
      </c>
      <c r="P45" s="315"/>
      <c r="Q45" s="121"/>
      <c r="R45" s="122"/>
      <c r="S45" s="327"/>
      <c r="T45" s="123">
        <f t="shared" si="3"/>
        <v>0</v>
      </c>
      <c r="V45" s="120"/>
    </row>
    <row r="46" spans="1:22">
      <c r="A46" s="322" t="s">
        <v>486</v>
      </c>
      <c r="B46" s="121"/>
      <c r="C46" s="122"/>
      <c r="D46" s="169">
        <v>0</v>
      </c>
      <c r="E46" s="169">
        <v>0</v>
      </c>
      <c r="F46" s="198"/>
      <c r="G46" s="193" t="str">
        <f ca="1">OFFSET('Tab-387-4'!$C$13,Calc!J46,0)</f>
        <v/>
      </c>
      <c r="H46" s="194"/>
      <c r="I46" s="200" t="str">
        <f t="shared" si="1"/>
        <v/>
      </c>
      <c r="J46" s="200">
        <f t="shared" si="0"/>
        <v>0</v>
      </c>
      <c r="K46" s="116">
        <f ca="1">OFFSET('Tab-387-4'!$I$13,J46,0)</f>
        <v>0</v>
      </c>
      <c r="L46" s="116">
        <f t="shared" ca="1" si="4"/>
        <v>0</v>
      </c>
      <c r="M46" s="117">
        <f ca="1">OFFSET('Tab-387-4'!$J$13,J46,IF(K46=1,(K46-L46)*2,IF(K46=2,K46-L46,0)))</f>
        <v>0</v>
      </c>
      <c r="N46" s="118">
        <f t="shared" ca="1" si="2"/>
        <v>0</v>
      </c>
      <c r="P46" s="315"/>
      <c r="Q46" s="121"/>
      <c r="R46" s="122"/>
      <c r="S46" s="327"/>
      <c r="T46" s="123">
        <f t="shared" si="3"/>
        <v>0</v>
      </c>
      <c r="V46" s="120"/>
    </row>
    <row r="47" spans="1:22">
      <c r="A47" s="315" t="s">
        <v>487</v>
      </c>
      <c r="B47" s="121"/>
      <c r="C47" s="122"/>
      <c r="D47" s="169">
        <v>0</v>
      </c>
      <c r="E47" s="169">
        <v>0</v>
      </c>
      <c r="F47" s="198"/>
      <c r="G47" s="193" t="str">
        <f ca="1">OFFSET('Tab-387-4'!$C$13,Calc!J47,0)</f>
        <v/>
      </c>
      <c r="H47" s="194"/>
      <c r="I47" s="200" t="str">
        <f t="shared" si="1"/>
        <v/>
      </c>
      <c r="J47" s="200">
        <f t="shared" si="0"/>
        <v>0</v>
      </c>
      <c r="K47" s="116">
        <f ca="1">OFFSET('Tab-387-4'!$I$13,J47,0)</f>
        <v>0</v>
      </c>
      <c r="L47" s="116">
        <f t="shared" ca="1" si="4"/>
        <v>0</v>
      </c>
      <c r="M47" s="117">
        <f ca="1">OFFSET('Tab-387-4'!$J$13,J47,IF(K47=1,(K47-L47)*2,IF(K47=2,K47-L47,0)))</f>
        <v>0</v>
      </c>
      <c r="N47" s="118">
        <f t="shared" ca="1" si="2"/>
        <v>0</v>
      </c>
      <c r="P47" s="315"/>
      <c r="Q47" s="121"/>
      <c r="R47" s="122"/>
      <c r="S47" s="327"/>
      <c r="T47" s="123">
        <f t="shared" si="3"/>
        <v>0</v>
      </c>
      <c r="V47" s="120"/>
    </row>
    <row r="48" spans="1:22">
      <c r="A48" s="315" t="s">
        <v>488</v>
      </c>
      <c r="B48" s="121"/>
      <c r="C48" s="122"/>
      <c r="D48" s="169">
        <v>0</v>
      </c>
      <c r="E48" s="169">
        <v>0</v>
      </c>
      <c r="F48" s="198"/>
      <c r="G48" s="193" t="str">
        <f ca="1">OFFSET('Tab-387-4'!$C$13,Calc!J48,0)</f>
        <v/>
      </c>
      <c r="H48" s="194"/>
      <c r="I48" s="200" t="str">
        <f t="shared" si="1"/>
        <v/>
      </c>
      <c r="J48" s="200">
        <f t="shared" si="0"/>
        <v>0</v>
      </c>
      <c r="K48" s="116">
        <f ca="1">OFFSET('Tab-387-4'!$I$13,J48,0)</f>
        <v>0</v>
      </c>
      <c r="L48" s="116">
        <f t="shared" ca="1" si="4"/>
        <v>0</v>
      </c>
      <c r="M48" s="117">
        <f ca="1">OFFSET('Tab-387-4'!$J$13,J48,IF(K48=1,(K48-L48)*2,IF(K48=2,K48-L48,0)))</f>
        <v>0</v>
      </c>
      <c r="N48" s="118">
        <f t="shared" ca="1" si="2"/>
        <v>0</v>
      </c>
      <c r="P48" s="315"/>
      <c r="Q48" s="121"/>
      <c r="R48" s="122"/>
      <c r="S48" s="327"/>
      <c r="T48" s="123">
        <f t="shared" si="3"/>
        <v>0</v>
      </c>
      <c r="V48" s="120"/>
    </row>
    <row r="49" spans="1:22">
      <c r="A49" s="322" t="s">
        <v>489</v>
      </c>
      <c r="B49" s="121"/>
      <c r="C49" s="122"/>
      <c r="D49" s="169">
        <v>0</v>
      </c>
      <c r="E49" s="169">
        <v>0</v>
      </c>
      <c r="F49" s="198"/>
      <c r="G49" s="193" t="str">
        <f ca="1">OFFSET('Tab-387-4'!$C$13,Calc!J49,0)</f>
        <v/>
      </c>
      <c r="H49" s="194"/>
      <c r="I49" s="200" t="str">
        <f t="shared" si="1"/>
        <v/>
      </c>
      <c r="J49" s="200">
        <f t="shared" si="0"/>
        <v>0</v>
      </c>
      <c r="K49" s="116">
        <f ca="1">OFFSET('Tab-387-4'!$I$13,J49,0)</f>
        <v>0</v>
      </c>
      <c r="L49" s="116">
        <f t="shared" ca="1" si="4"/>
        <v>0</v>
      </c>
      <c r="M49" s="117">
        <f ca="1">OFFSET('Tab-387-4'!$J$13,J49,IF(K49=1,(K49-L49)*2,IF(K49=2,K49-L49,0)))</f>
        <v>0</v>
      </c>
      <c r="N49" s="118">
        <f t="shared" ca="1" si="2"/>
        <v>0</v>
      </c>
      <c r="P49" s="315"/>
      <c r="Q49" s="121"/>
      <c r="R49" s="122"/>
      <c r="S49" s="327"/>
      <c r="T49" s="123">
        <f t="shared" si="3"/>
        <v>0</v>
      </c>
      <c r="V49" s="120"/>
    </row>
    <row r="50" spans="1:22">
      <c r="A50" s="315" t="s">
        <v>490</v>
      </c>
      <c r="B50" s="121"/>
      <c r="C50" s="122"/>
      <c r="D50" s="169">
        <v>0</v>
      </c>
      <c r="E50" s="169">
        <v>0</v>
      </c>
      <c r="F50" s="198"/>
      <c r="G50" s="193" t="str">
        <f ca="1">OFFSET('Tab-387-4'!$C$13,Calc!J50,0)</f>
        <v/>
      </c>
      <c r="H50" s="194"/>
      <c r="I50" s="200" t="str">
        <f t="shared" si="1"/>
        <v/>
      </c>
      <c r="J50" s="200">
        <f t="shared" si="0"/>
        <v>0</v>
      </c>
      <c r="K50" s="116">
        <f ca="1">OFFSET('Tab-387-4'!$I$13,J50,0)</f>
        <v>0</v>
      </c>
      <c r="L50" s="116">
        <f t="shared" ca="1" si="4"/>
        <v>0</v>
      </c>
      <c r="M50" s="117">
        <f ca="1">OFFSET('Tab-387-4'!$J$13,J50,IF(K50=1,(K50-L50)*2,IF(K50=2,K50-L50,0)))</f>
        <v>0</v>
      </c>
      <c r="N50" s="118">
        <f t="shared" ca="1" si="2"/>
        <v>0</v>
      </c>
      <c r="P50" s="315"/>
      <c r="Q50" s="121"/>
      <c r="R50" s="122"/>
      <c r="S50" s="327"/>
      <c r="T50" s="123">
        <f t="shared" si="3"/>
        <v>0</v>
      </c>
      <c r="V50" s="120"/>
    </row>
    <row r="51" spans="1:22">
      <c r="A51" s="315" t="s">
        <v>491</v>
      </c>
      <c r="B51" s="121"/>
      <c r="C51" s="122"/>
      <c r="D51" s="169">
        <v>0</v>
      </c>
      <c r="E51" s="169">
        <v>0</v>
      </c>
      <c r="F51" s="198"/>
      <c r="G51" s="193" t="str">
        <f ca="1">OFFSET('Tab-387-4'!$C$13,Calc!J51,0)</f>
        <v/>
      </c>
      <c r="H51" s="194"/>
      <c r="I51" s="200" t="str">
        <f t="shared" si="1"/>
        <v/>
      </c>
      <c r="J51" s="200">
        <f t="shared" si="0"/>
        <v>0</v>
      </c>
      <c r="K51" s="116">
        <f ca="1">OFFSET('Tab-387-4'!$I$13,J51,0)</f>
        <v>0</v>
      </c>
      <c r="L51" s="116">
        <f t="shared" ca="1" si="4"/>
        <v>0</v>
      </c>
      <c r="M51" s="117">
        <f ca="1">OFFSET('Tab-387-4'!$J$13,J51,IF(K51=1,(K51-L51)*2,IF(K51=2,K51-L51,0)))</f>
        <v>0</v>
      </c>
      <c r="N51" s="118">
        <f t="shared" ca="1" si="2"/>
        <v>0</v>
      </c>
      <c r="P51" s="315"/>
      <c r="Q51" s="121"/>
      <c r="R51" s="122"/>
      <c r="S51" s="327"/>
      <c r="T51" s="123">
        <f t="shared" si="3"/>
        <v>0</v>
      </c>
      <c r="V51" s="120"/>
    </row>
    <row r="52" spans="1:22">
      <c r="A52" s="322"/>
      <c r="B52" s="121"/>
      <c r="C52" s="122"/>
      <c r="D52" s="169">
        <v>0</v>
      </c>
      <c r="E52" s="169">
        <v>0</v>
      </c>
      <c r="F52" s="198"/>
      <c r="G52" s="193" t="str">
        <f ca="1">OFFSET('Tab-387-4'!$C$13,Calc!J52,0)</f>
        <v/>
      </c>
      <c r="H52" s="194"/>
      <c r="I52" s="200" t="str">
        <f t="shared" si="1"/>
        <v/>
      </c>
      <c r="J52" s="200">
        <f t="shared" si="0"/>
        <v>0</v>
      </c>
      <c r="K52" s="116">
        <f ca="1">OFFSET('Tab-387-4'!$I$13,J52,0)</f>
        <v>0</v>
      </c>
      <c r="L52" s="116">
        <f t="shared" ca="1" si="4"/>
        <v>0</v>
      </c>
      <c r="M52" s="117">
        <f ca="1">OFFSET('Tab-387-4'!$J$13,J52,IF(K52=1,(K52-L52)*2,IF(K52=2,K52-L52,0)))</f>
        <v>0</v>
      </c>
      <c r="N52" s="118">
        <f t="shared" ca="1" si="2"/>
        <v>0</v>
      </c>
      <c r="P52" s="315"/>
      <c r="Q52" s="121"/>
      <c r="R52" s="122"/>
      <c r="S52" s="327"/>
      <c r="T52" s="123">
        <f t="shared" si="3"/>
        <v>0</v>
      </c>
      <c r="V52" s="120"/>
    </row>
    <row r="53" spans="1:22">
      <c r="A53" s="315"/>
      <c r="B53" s="121"/>
      <c r="C53" s="122"/>
      <c r="D53" s="169">
        <v>0</v>
      </c>
      <c r="E53" s="169">
        <v>0</v>
      </c>
      <c r="F53" s="198"/>
      <c r="G53" s="193" t="str">
        <f ca="1">OFFSET('Tab-387-4'!$C$13,Calc!J53,0)</f>
        <v/>
      </c>
      <c r="H53" s="194"/>
      <c r="I53" s="200" t="str">
        <f t="shared" si="1"/>
        <v/>
      </c>
      <c r="J53" s="200">
        <f t="shared" si="0"/>
        <v>0</v>
      </c>
      <c r="K53" s="116">
        <f ca="1">OFFSET('Tab-387-4'!$I$13,J53,0)</f>
        <v>0</v>
      </c>
      <c r="L53" s="116">
        <f t="shared" ca="1" si="4"/>
        <v>0</v>
      </c>
      <c r="M53" s="117">
        <f ca="1">OFFSET('Tab-387-4'!$J$13,J53,IF(K53=1,(K53-L53)*2,IF(K53=2,K53-L53,0)))</f>
        <v>0</v>
      </c>
      <c r="N53" s="118">
        <f t="shared" ca="1" si="2"/>
        <v>0</v>
      </c>
      <c r="P53" s="315"/>
      <c r="Q53" s="121"/>
      <c r="R53" s="122"/>
      <c r="S53" s="327"/>
      <c r="T53" s="123">
        <f t="shared" si="3"/>
        <v>0</v>
      </c>
      <c r="V53" s="120"/>
    </row>
    <row r="54" spans="1:22">
      <c r="A54" s="315"/>
      <c r="B54" s="121"/>
      <c r="C54" s="122"/>
      <c r="D54" s="169">
        <v>0</v>
      </c>
      <c r="E54" s="169">
        <v>0</v>
      </c>
      <c r="F54" s="198"/>
      <c r="G54" s="193" t="str">
        <f ca="1">OFFSET('Tab-387-4'!$C$13,Calc!J54,0)</f>
        <v/>
      </c>
      <c r="H54" s="194"/>
      <c r="I54" s="200" t="str">
        <f t="shared" si="1"/>
        <v/>
      </c>
      <c r="J54" s="200">
        <f t="shared" ref="J54:J85" si="5">IF(I54="",0,MATCH(I54,L_Raumnutzung_Vergl,0))</f>
        <v>0</v>
      </c>
      <c r="K54" s="116">
        <f ca="1">OFFSET('Tab-387-4'!$I$13,J54,0)</f>
        <v>0</v>
      </c>
      <c r="L54" s="116">
        <f t="shared" ca="1" si="4"/>
        <v>0</v>
      </c>
      <c r="M54" s="117">
        <f ca="1">OFFSET('Tab-387-4'!$J$13,J54,IF(K54=1,(K54-L54)*2,IF(K54=2,K54-L54,0)))</f>
        <v>0</v>
      </c>
      <c r="N54" s="118">
        <f t="shared" ca="1" si="2"/>
        <v>0</v>
      </c>
      <c r="P54" s="315"/>
      <c r="Q54" s="121"/>
      <c r="R54" s="122"/>
      <c r="S54" s="327"/>
      <c r="T54" s="123">
        <f t="shared" si="3"/>
        <v>0</v>
      </c>
      <c r="V54" s="120"/>
    </row>
    <row r="55" spans="1:22">
      <c r="A55" s="322"/>
      <c r="B55" s="121"/>
      <c r="C55" s="122"/>
      <c r="D55" s="169">
        <v>0</v>
      </c>
      <c r="E55" s="169">
        <v>0</v>
      </c>
      <c r="F55" s="198"/>
      <c r="G55" s="193" t="str">
        <f ca="1">OFFSET('Tab-387-4'!$C$13,Calc!J55,0)</f>
        <v/>
      </c>
      <c r="H55" s="194"/>
      <c r="I55" s="200" t="str">
        <f t="shared" si="1"/>
        <v/>
      </c>
      <c r="J55" s="200">
        <f t="shared" si="5"/>
        <v>0</v>
      </c>
      <c r="K55" s="116">
        <f ca="1">OFFSET('Tab-387-4'!$I$13,J55,0)</f>
        <v>0</v>
      </c>
      <c r="L55" s="116">
        <f t="shared" ca="1" si="4"/>
        <v>0</v>
      </c>
      <c r="M55" s="117">
        <f ca="1">OFFSET('Tab-387-4'!$J$13,J55,IF(K55=1,(K55-L55)*2,IF(K55=2,K55-L55,0)))</f>
        <v>0</v>
      </c>
      <c r="N55" s="118">
        <f t="shared" ca="1" si="2"/>
        <v>0</v>
      </c>
      <c r="P55" s="315"/>
      <c r="Q55" s="121"/>
      <c r="R55" s="122"/>
      <c r="S55" s="327"/>
      <c r="T55" s="123">
        <f t="shared" si="3"/>
        <v>0</v>
      </c>
      <c r="V55" s="120"/>
    </row>
    <row r="56" spans="1:22">
      <c r="A56" s="315"/>
      <c r="B56" s="121"/>
      <c r="C56" s="122"/>
      <c r="D56" s="169">
        <v>0</v>
      </c>
      <c r="E56" s="169">
        <v>0</v>
      </c>
      <c r="F56" s="198"/>
      <c r="G56" s="193" t="str">
        <f ca="1">OFFSET('Tab-387-4'!$C$13,Calc!J56,0)</f>
        <v/>
      </c>
      <c r="H56" s="194"/>
      <c r="I56" s="200" t="str">
        <f t="shared" si="1"/>
        <v/>
      </c>
      <c r="J56" s="200">
        <f t="shared" si="5"/>
        <v>0</v>
      </c>
      <c r="K56" s="116">
        <f ca="1">OFFSET('Tab-387-4'!$I$13,J56,0)</f>
        <v>0</v>
      </c>
      <c r="L56" s="116">
        <f t="shared" ca="1" si="4"/>
        <v>0</v>
      </c>
      <c r="M56" s="117">
        <f ca="1">OFFSET('Tab-387-4'!$J$13,J56,IF(K56=1,(K56-L56)*2,IF(K56=2,K56-L56,0)))</f>
        <v>0</v>
      </c>
      <c r="N56" s="118">
        <f t="shared" ca="1" si="2"/>
        <v>0</v>
      </c>
      <c r="P56" s="315"/>
      <c r="Q56" s="121"/>
      <c r="R56" s="122"/>
      <c r="S56" s="327"/>
      <c r="T56" s="123">
        <f t="shared" si="3"/>
        <v>0</v>
      </c>
      <c r="V56" s="120"/>
    </row>
    <row r="57" spans="1:22">
      <c r="A57" s="315"/>
      <c r="B57" s="121"/>
      <c r="C57" s="122"/>
      <c r="D57" s="169">
        <v>0</v>
      </c>
      <c r="E57" s="169">
        <v>0</v>
      </c>
      <c r="F57" s="198"/>
      <c r="G57" s="193" t="str">
        <f ca="1">OFFSET('Tab-387-4'!$C$13,Calc!J57,0)</f>
        <v/>
      </c>
      <c r="H57" s="194"/>
      <c r="I57" s="200" t="str">
        <f t="shared" si="1"/>
        <v/>
      </c>
      <c r="J57" s="200">
        <f t="shared" si="5"/>
        <v>0</v>
      </c>
      <c r="K57" s="116">
        <f ca="1">OFFSET('Tab-387-4'!$I$13,J57,0)</f>
        <v>0</v>
      </c>
      <c r="L57" s="116">
        <f t="shared" ca="1" si="4"/>
        <v>0</v>
      </c>
      <c r="M57" s="117">
        <f ca="1">OFFSET('Tab-387-4'!$J$13,J57,IF(K57=1,(K57-L57)*2,IF(K57=2,K57-L57,0)))</f>
        <v>0</v>
      </c>
      <c r="N57" s="118">
        <f t="shared" ca="1" si="2"/>
        <v>0</v>
      </c>
      <c r="P57" s="315"/>
      <c r="Q57" s="121"/>
      <c r="R57" s="122"/>
      <c r="S57" s="327"/>
      <c r="T57" s="123">
        <f t="shared" si="3"/>
        <v>0</v>
      </c>
      <c r="V57" s="120"/>
    </row>
    <row r="58" spans="1:22">
      <c r="A58" s="322"/>
      <c r="B58" s="121"/>
      <c r="C58" s="122"/>
      <c r="D58" s="169">
        <v>0</v>
      </c>
      <c r="E58" s="169">
        <v>0</v>
      </c>
      <c r="F58" s="198"/>
      <c r="G58" s="193" t="str">
        <f ca="1">OFFSET('Tab-387-4'!$C$13,Calc!J58,0)</f>
        <v/>
      </c>
      <c r="H58" s="194"/>
      <c r="I58" s="200" t="str">
        <f t="shared" si="1"/>
        <v/>
      </c>
      <c r="J58" s="200">
        <f t="shared" si="5"/>
        <v>0</v>
      </c>
      <c r="K58" s="116">
        <f ca="1">OFFSET('Tab-387-4'!$I$13,J58,0)</f>
        <v>0</v>
      </c>
      <c r="L58" s="116">
        <f t="shared" ca="1" si="4"/>
        <v>0</v>
      </c>
      <c r="M58" s="117">
        <f ca="1">OFFSET('Tab-387-4'!$J$13,J58,IF(K58=1,(K58-L58)*2,IF(K58=2,K58-L58,0)))</f>
        <v>0</v>
      </c>
      <c r="N58" s="118">
        <f t="shared" ca="1" si="2"/>
        <v>0</v>
      </c>
      <c r="P58" s="315"/>
      <c r="Q58" s="121"/>
      <c r="R58" s="122"/>
      <c r="S58" s="327"/>
      <c r="T58" s="123">
        <f t="shared" si="3"/>
        <v>0</v>
      </c>
      <c r="V58" s="120"/>
    </row>
    <row r="59" spans="1:22">
      <c r="A59" s="315"/>
      <c r="B59" s="121"/>
      <c r="C59" s="122"/>
      <c r="D59" s="169">
        <v>0</v>
      </c>
      <c r="E59" s="169">
        <v>0</v>
      </c>
      <c r="F59" s="198"/>
      <c r="G59" s="193" t="str">
        <f ca="1">OFFSET('Tab-387-4'!$C$13,Calc!J59,0)</f>
        <v/>
      </c>
      <c r="H59" s="194"/>
      <c r="I59" s="200" t="str">
        <f t="shared" si="1"/>
        <v/>
      </c>
      <c r="J59" s="200">
        <f t="shared" si="5"/>
        <v>0</v>
      </c>
      <c r="K59" s="116">
        <f ca="1">OFFSET('Tab-387-4'!$I$13,J59,0)</f>
        <v>0</v>
      </c>
      <c r="L59" s="116">
        <f t="shared" ca="1" si="4"/>
        <v>0</v>
      </c>
      <c r="M59" s="117">
        <f ca="1">OFFSET('Tab-387-4'!$J$13,J59,IF(K59=1,(K59-L59)*2,IF(K59=2,K59-L59,0)))</f>
        <v>0</v>
      </c>
      <c r="N59" s="118">
        <f t="shared" ca="1" si="2"/>
        <v>0</v>
      </c>
      <c r="P59" s="315"/>
      <c r="Q59" s="121"/>
      <c r="R59" s="122"/>
      <c r="S59" s="327"/>
      <c r="T59" s="123">
        <f t="shared" si="3"/>
        <v>0</v>
      </c>
      <c r="V59" s="120"/>
    </row>
    <row r="60" spans="1:22">
      <c r="A60" s="315"/>
      <c r="B60" s="121"/>
      <c r="C60" s="122"/>
      <c r="D60" s="169">
        <v>0</v>
      </c>
      <c r="E60" s="169">
        <v>0</v>
      </c>
      <c r="F60" s="198"/>
      <c r="G60" s="193" t="str">
        <f ca="1">OFFSET('Tab-387-4'!$C$13,Calc!J60,0)</f>
        <v/>
      </c>
      <c r="H60" s="194"/>
      <c r="I60" s="200" t="str">
        <f t="shared" si="1"/>
        <v/>
      </c>
      <c r="J60" s="200">
        <f t="shared" si="5"/>
        <v>0</v>
      </c>
      <c r="K60" s="116">
        <f ca="1">OFFSET('Tab-387-4'!$I$13,J60,0)</f>
        <v>0</v>
      </c>
      <c r="L60" s="116">
        <f t="shared" ca="1" si="4"/>
        <v>0</v>
      </c>
      <c r="M60" s="117">
        <f ca="1">OFFSET('Tab-387-4'!$J$13,J60,IF(K60=1,(K60-L60)*2,IF(K60=2,K60-L60,0)))</f>
        <v>0</v>
      </c>
      <c r="N60" s="118">
        <f t="shared" ca="1" si="2"/>
        <v>0</v>
      </c>
      <c r="P60" s="315"/>
      <c r="Q60" s="121"/>
      <c r="R60" s="122"/>
      <c r="S60" s="327"/>
      <c r="T60" s="123">
        <f t="shared" si="3"/>
        <v>0</v>
      </c>
      <c r="V60" s="120"/>
    </row>
    <row r="61" spans="1:22">
      <c r="A61" s="322"/>
      <c r="B61" s="121"/>
      <c r="C61" s="122"/>
      <c r="D61" s="169">
        <v>0</v>
      </c>
      <c r="E61" s="169">
        <v>0</v>
      </c>
      <c r="F61" s="198"/>
      <c r="G61" s="193" t="str">
        <f ca="1">OFFSET('Tab-387-4'!$C$13,Calc!J61,0)</f>
        <v/>
      </c>
      <c r="H61" s="194"/>
      <c r="I61" s="200" t="str">
        <f t="shared" si="1"/>
        <v/>
      </c>
      <c r="J61" s="200">
        <f t="shared" si="5"/>
        <v>0</v>
      </c>
      <c r="K61" s="116">
        <f ca="1">OFFSET('Tab-387-4'!$I$13,J61,0)</f>
        <v>0</v>
      </c>
      <c r="L61" s="116">
        <f t="shared" ca="1" si="4"/>
        <v>0</v>
      </c>
      <c r="M61" s="117">
        <f ca="1">OFFSET('Tab-387-4'!$J$13,J61,IF(K61=1,(K61-L61)*2,IF(K61=2,K61-L61,0)))</f>
        <v>0</v>
      </c>
      <c r="N61" s="118">
        <f t="shared" ca="1" si="2"/>
        <v>0</v>
      </c>
      <c r="P61" s="315"/>
      <c r="Q61" s="121"/>
      <c r="R61" s="122"/>
      <c r="S61" s="327"/>
      <c r="T61" s="123">
        <f t="shared" si="3"/>
        <v>0</v>
      </c>
      <c r="V61" s="120"/>
    </row>
    <row r="62" spans="1:22">
      <c r="A62" s="315"/>
      <c r="B62" s="121"/>
      <c r="C62" s="122"/>
      <c r="D62" s="169">
        <v>0</v>
      </c>
      <c r="E62" s="169">
        <v>0</v>
      </c>
      <c r="F62" s="198"/>
      <c r="G62" s="193" t="str">
        <f ca="1">OFFSET('Tab-387-4'!$C$13,Calc!J62,0)</f>
        <v/>
      </c>
      <c r="H62" s="194"/>
      <c r="I62" s="200" t="str">
        <f t="shared" si="1"/>
        <v/>
      </c>
      <c r="J62" s="200">
        <f t="shared" si="5"/>
        <v>0</v>
      </c>
      <c r="K62" s="116">
        <f ca="1">OFFSET('Tab-387-4'!$I$13,J62,0)</f>
        <v>0</v>
      </c>
      <c r="L62" s="116">
        <f t="shared" ca="1" si="4"/>
        <v>0</v>
      </c>
      <c r="M62" s="117">
        <f ca="1">OFFSET('Tab-387-4'!$J$13,J62,IF(K62=1,(K62-L62)*2,IF(K62=2,K62-L62,0)))</f>
        <v>0</v>
      </c>
      <c r="N62" s="118">
        <f t="shared" ca="1" si="2"/>
        <v>0</v>
      </c>
      <c r="P62" s="315"/>
      <c r="Q62" s="121"/>
      <c r="R62" s="122"/>
      <c r="S62" s="327"/>
      <c r="T62" s="123">
        <f t="shared" si="3"/>
        <v>0</v>
      </c>
      <c r="V62" s="120"/>
    </row>
    <row r="63" spans="1:22">
      <c r="A63" s="315"/>
      <c r="B63" s="121"/>
      <c r="C63" s="122"/>
      <c r="D63" s="169">
        <v>0</v>
      </c>
      <c r="E63" s="169">
        <v>0</v>
      </c>
      <c r="F63" s="198"/>
      <c r="G63" s="193" t="str">
        <f ca="1">OFFSET('Tab-387-4'!$C$13,Calc!J63,0)</f>
        <v/>
      </c>
      <c r="H63" s="194"/>
      <c r="I63" s="200" t="str">
        <f t="shared" si="1"/>
        <v/>
      </c>
      <c r="J63" s="200">
        <f t="shared" si="5"/>
        <v>0</v>
      </c>
      <c r="K63" s="116">
        <f ca="1">OFFSET('Tab-387-4'!$I$13,J63,0)</f>
        <v>0</v>
      </c>
      <c r="L63" s="116">
        <f t="shared" ca="1" si="4"/>
        <v>0</v>
      </c>
      <c r="M63" s="117">
        <f ca="1">OFFSET('Tab-387-4'!$J$13,J63,IF(K63=1,(K63-L63)*2,IF(K63=2,K63-L63,0)))</f>
        <v>0</v>
      </c>
      <c r="N63" s="118">
        <f t="shared" ca="1" si="2"/>
        <v>0</v>
      </c>
      <c r="P63" s="315"/>
      <c r="Q63" s="121"/>
      <c r="R63" s="122"/>
      <c r="S63" s="327"/>
      <c r="T63" s="123">
        <f t="shared" si="3"/>
        <v>0</v>
      </c>
      <c r="V63" s="120"/>
    </row>
    <row r="64" spans="1:22">
      <c r="A64" s="322"/>
      <c r="B64" s="121"/>
      <c r="C64" s="122"/>
      <c r="D64" s="169">
        <v>0</v>
      </c>
      <c r="E64" s="169">
        <v>0</v>
      </c>
      <c r="F64" s="198"/>
      <c r="G64" s="193" t="str">
        <f ca="1">OFFSET('Tab-387-4'!$C$13,Calc!J64,0)</f>
        <v/>
      </c>
      <c r="H64" s="194"/>
      <c r="I64" s="200" t="str">
        <f t="shared" si="1"/>
        <v/>
      </c>
      <c r="J64" s="200">
        <f t="shared" si="5"/>
        <v>0</v>
      </c>
      <c r="K64" s="116">
        <f ca="1">OFFSET('Tab-387-4'!$I$13,J64,0)</f>
        <v>0</v>
      </c>
      <c r="L64" s="116">
        <f t="shared" ca="1" si="4"/>
        <v>0</v>
      </c>
      <c r="M64" s="117">
        <f ca="1">OFFSET('Tab-387-4'!$J$13,J64,IF(K64=1,(K64-L64)*2,IF(K64=2,K64-L64,0)))</f>
        <v>0</v>
      </c>
      <c r="N64" s="118">
        <f t="shared" ca="1" si="2"/>
        <v>0</v>
      </c>
      <c r="P64" s="315"/>
      <c r="Q64" s="121"/>
      <c r="R64" s="122"/>
      <c r="S64" s="327"/>
      <c r="T64" s="123">
        <f t="shared" si="3"/>
        <v>0</v>
      </c>
      <c r="V64" s="120"/>
    </row>
    <row r="65" spans="1:22">
      <c r="A65" s="322"/>
      <c r="B65" s="121"/>
      <c r="C65" s="122"/>
      <c r="D65" s="169">
        <v>0</v>
      </c>
      <c r="E65" s="169">
        <v>0</v>
      </c>
      <c r="F65" s="198"/>
      <c r="G65" s="193" t="str">
        <f ca="1">OFFSET('Tab-387-4'!$C$13,Calc!J65,0)</f>
        <v/>
      </c>
      <c r="H65" s="194"/>
      <c r="I65" s="200" t="str">
        <f t="shared" si="1"/>
        <v/>
      </c>
      <c r="J65" s="200">
        <f t="shared" si="5"/>
        <v>0</v>
      </c>
      <c r="K65" s="116">
        <f ca="1">OFFSET('Tab-387-4'!$I$13,J65,0)</f>
        <v>0</v>
      </c>
      <c r="L65" s="116">
        <f t="shared" ca="1" si="4"/>
        <v>0</v>
      </c>
      <c r="M65" s="117">
        <f ca="1">OFFSET('Tab-387-4'!$J$13,J65,IF(K65=1,(K65-L65)*2,IF(K65=2,K65-L65,0)))</f>
        <v>0</v>
      </c>
      <c r="N65" s="118">
        <f t="shared" ca="1" si="2"/>
        <v>0</v>
      </c>
      <c r="P65" s="315"/>
      <c r="Q65" s="121"/>
      <c r="R65" s="122"/>
      <c r="S65" s="327"/>
      <c r="T65" s="123">
        <f t="shared" si="3"/>
        <v>0</v>
      </c>
      <c r="V65" s="120"/>
    </row>
    <row r="66" spans="1:22">
      <c r="A66" s="315"/>
      <c r="B66" s="121"/>
      <c r="C66" s="122"/>
      <c r="D66" s="169">
        <v>0</v>
      </c>
      <c r="E66" s="169">
        <v>0</v>
      </c>
      <c r="F66" s="198"/>
      <c r="G66" s="193" t="str">
        <f ca="1">OFFSET('Tab-387-4'!$C$13,Calc!J66,0)</f>
        <v/>
      </c>
      <c r="H66" s="194"/>
      <c r="I66" s="200" t="str">
        <f t="shared" si="1"/>
        <v/>
      </c>
      <c r="J66" s="200">
        <f t="shared" si="5"/>
        <v>0</v>
      </c>
      <c r="K66" s="116">
        <f ca="1">OFFSET('Tab-387-4'!$I$13,J66,0)</f>
        <v>0</v>
      </c>
      <c r="L66" s="116">
        <f t="shared" ca="1" si="4"/>
        <v>0</v>
      </c>
      <c r="M66" s="117">
        <f ca="1">OFFSET('Tab-387-4'!$J$13,J66,IF(K66=1,(K66-L66)*2,IF(K66=2,K66-L66,0)))</f>
        <v>0</v>
      </c>
      <c r="N66" s="118">
        <f t="shared" ca="1" si="2"/>
        <v>0</v>
      </c>
      <c r="P66" s="315"/>
      <c r="Q66" s="121"/>
      <c r="R66" s="122"/>
      <c r="S66" s="327"/>
      <c r="T66" s="123">
        <f t="shared" si="3"/>
        <v>0</v>
      </c>
      <c r="V66" s="120"/>
    </row>
    <row r="67" spans="1:22">
      <c r="A67" s="315"/>
      <c r="B67" s="121"/>
      <c r="C67" s="122"/>
      <c r="D67" s="169">
        <v>0</v>
      </c>
      <c r="E67" s="169">
        <v>0</v>
      </c>
      <c r="F67" s="198"/>
      <c r="G67" s="193" t="str">
        <f ca="1">OFFSET('Tab-387-4'!$C$13,Calc!J67,0)</f>
        <v/>
      </c>
      <c r="H67" s="194"/>
      <c r="I67" s="200" t="str">
        <f t="shared" si="1"/>
        <v/>
      </c>
      <c r="J67" s="200">
        <f t="shared" si="5"/>
        <v>0</v>
      </c>
      <c r="K67" s="116">
        <f ca="1">OFFSET('Tab-387-4'!$I$13,J67,0)</f>
        <v>0</v>
      </c>
      <c r="L67" s="116">
        <f t="shared" ca="1" si="4"/>
        <v>0</v>
      </c>
      <c r="M67" s="117">
        <f ca="1">OFFSET('Tab-387-4'!$J$13,J67,IF(K67=1,(K67-L67)*2,IF(K67=2,K67-L67,0)))</f>
        <v>0</v>
      </c>
      <c r="N67" s="118">
        <f t="shared" ca="1" si="2"/>
        <v>0</v>
      </c>
      <c r="P67" s="315"/>
      <c r="Q67" s="121"/>
      <c r="R67" s="122"/>
      <c r="S67" s="327"/>
      <c r="T67" s="123">
        <f t="shared" si="3"/>
        <v>0</v>
      </c>
      <c r="V67" s="120"/>
    </row>
    <row r="68" spans="1:22">
      <c r="A68" s="322"/>
      <c r="B68" s="121"/>
      <c r="C68" s="122"/>
      <c r="D68" s="169">
        <v>0</v>
      </c>
      <c r="E68" s="169">
        <v>0</v>
      </c>
      <c r="F68" s="198"/>
      <c r="G68" s="193" t="str">
        <f ca="1">OFFSET('Tab-387-4'!$C$13,Calc!J68,0)</f>
        <v/>
      </c>
      <c r="H68" s="194"/>
      <c r="I68" s="200" t="str">
        <f t="shared" si="1"/>
        <v/>
      </c>
      <c r="J68" s="200">
        <f t="shared" si="5"/>
        <v>0</v>
      </c>
      <c r="K68" s="116">
        <f ca="1">OFFSET('Tab-387-4'!$I$13,J68,0)</f>
        <v>0</v>
      </c>
      <c r="L68" s="116">
        <f t="shared" ca="1" si="4"/>
        <v>0</v>
      </c>
      <c r="M68" s="117">
        <f ca="1">OFFSET('Tab-387-4'!$J$13,J68,IF(K68=1,(K68-L68)*2,IF(K68=2,K68-L68,0)))</f>
        <v>0</v>
      </c>
      <c r="N68" s="118">
        <f t="shared" ca="1" si="2"/>
        <v>0</v>
      </c>
      <c r="P68" s="315"/>
      <c r="Q68" s="121"/>
      <c r="R68" s="122"/>
      <c r="S68" s="327"/>
      <c r="T68" s="123">
        <f t="shared" si="3"/>
        <v>0</v>
      </c>
      <c r="V68" s="120"/>
    </row>
    <row r="69" spans="1:22">
      <c r="A69" s="315"/>
      <c r="B69" s="121"/>
      <c r="C69" s="122"/>
      <c r="D69" s="169">
        <v>0</v>
      </c>
      <c r="E69" s="169">
        <v>0</v>
      </c>
      <c r="F69" s="198"/>
      <c r="G69" s="193" t="str">
        <f ca="1">OFFSET('Tab-387-4'!$C$13,Calc!J69,0)</f>
        <v/>
      </c>
      <c r="H69" s="194"/>
      <c r="I69" s="200" t="str">
        <f t="shared" si="1"/>
        <v/>
      </c>
      <c r="J69" s="200">
        <f t="shared" si="5"/>
        <v>0</v>
      </c>
      <c r="K69" s="116">
        <f ca="1">OFFSET('Tab-387-4'!$I$13,J69,0)</f>
        <v>0</v>
      </c>
      <c r="L69" s="116">
        <f t="shared" ca="1" si="4"/>
        <v>0</v>
      </c>
      <c r="M69" s="117">
        <f ca="1">OFFSET('Tab-387-4'!$J$13,J69,IF(K69=1,(K69-L69)*2,IF(K69=2,K69-L69,0)))</f>
        <v>0</v>
      </c>
      <c r="N69" s="118">
        <f t="shared" ca="1" si="2"/>
        <v>0</v>
      </c>
      <c r="P69" s="315"/>
      <c r="Q69" s="121"/>
      <c r="R69" s="122"/>
      <c r="S69" s="327"/>
      <c r="T69" s="123">
        <f t="shared" si="3"/>
        <v>0</v>
      </c>
      <c r="V69" s="120"/>
    </row>
    <row r="70" spans="1:22">
      <c r="A70" s="315"/>
      <c r="B70" s="121"/>
      <c r="C70" s="122"/>
      <c r="D70" s="169">
        <v>0</v>
      </c>
      <c r="E70" s="169">
        <v>0</v>
      </c>
      <c r="F70" s="198"/>
      <c r="G70" s="193" t="str">
        <f ca="1">OFFSET('Tab-387-4'!$C$13,Calc!J70,0)</f>
        <v/>
      </c>
      <c r="H70" s="194"/>
      <c r="I70" s="200" t="str">
        <f t="shared" si="1"/>
        <v/>
      </c>
      <c r="J70" s="200">
        <f t="shared" si="5"/>
        <v>0</v>
      </c>
      <c r="K70" s="116">
        <f ca="1">OFFSET('Tab-387-4'!$I$13,J70,0)</f>
        <v>0</v>
      </c>
      <c r="L70" s="116">
        <f t="shared" ca="1" si="4"/>
        <v>0</v>
      </c>
      <c r="M70" s="117">
        <f ca="1">OFFSET('Tab-387-4'!$J$13,J70,IF(K70=1,(K70-L70)*2,IF(K70=2,K70-L70,0)))</f>
        <v>0</v>
      </c>
      <c r="N70" s="118">
        <f t="shared" ca="1" si="2"/>
        <v>0</v>
      </c>
      <c r="P70" s="315"/>
      <c r="Q70" s="121"/>
      <c r="R70" s="122"/>
      <c r="S70" s="327"/>
      <c r="T70" s="123">
        <f t="shared" si="3"/>
        <v>0</v>
      </c>
      <c r="V70" s="120"/>
    </row>
    <row r="71" spans="1:22">
      <c r="A71" s="322"/>
      <c r="B71" s="121"/>
      <c r="C71" s="122"/>
      <c r="D71" s="169">
        <v>0</v>
      </c>
      <c r="E71" s="169">
        <v>0</v>
      </c>
      <c r="F71" s="198"/>
      <c r="G71" s="193" t="str">
        <f ca="1">OFFSET('Tab-387-4'!$C$13,Calc!J71,0)</f>
        <v/>
      </c>
      <c r="H71" s="194"/>
      <c r="I71" s="200" t="str">
        <f t="shared" si="1"/>
        <v/>
      </c>
      <c r="J71" s="200">
        <f t="shared" si="5"/>
        <v>0</v>
      </c>
      <c r="K71" s="116">
        <f ca="1">OFFSET('Tab-387-4'!$I$13,J71,0)</f>
        <v>0</v>
      </c>
      <c r="L71" s="116">
        <f t="shared" ca="1" si="4"/>
        <v>0</v>
      </c>
      <c r="M71" s="117">
        <f ca="1">OFFSET('Tab-387-4'!$J$13,J71,IF(K71=1,(K71-L71)*2,IF(K71=2,K71-L71,0)))</f>
        <v>0</v>
      </c>
      <c r="N71" s="118">
        <f t="shared" ca="1" si="2"/>
        <v>0</v>
      </c>
      <c r="P71" s="315"/>
      <c r="Q71" s="121"/>
      <c r="R71" s="122"/>
      <c r="S71" s="327"/>
      <c r="T71" s="123">
        <f t="shared" si="3"/>
        <v>0</v>
      </c>
      <c r="V71" s="120"/>
    </row>
    <row r="72" spans="1:22">
      <c r="A72" s="315"/>
      <c r="B72" s="121"/>
      <c r="C72" s="122"/>
      <c r="D72" s="169">
        <v>0</v>
      </c>
      <c r="E72" s="169">
        <v>0</v>
      </c>
      <c r="F72" s="198"/>
      <c r="G72" s="193" t="str">
        <f ca="1">OFFSET('Tab-387-4'!$C$13,Calc!J72,0)</f>
        <v/>
      </c>
      <c r="H72" s="194"/>
      <c r="I72" s="200" t="str">
        <f t="shared" si="1"/>
        <v/>
      </c>
      <c r="J72" s="200">
        <f t="shared" si="5"/>
        <v>0</v>
      </c>
      <c r="K72" s="116">
        <f ca="1">OFFSET('Tab-387-4'!$I$13,J72,0)</f>
        <v>0</v>
      </c>
      <c r="L72" s="116">
        <f t="shared" ca="1" si="4"/>
        <v>0</v>
      </c>
      <c r="M72" s="117">
        <f ca="1">OFFSET('Tab-387-4'!$J$13,J72,IF(K72=1,(K72-L72)*2,IF(K72=2,K72-L72,0)))</f>
        <v>0</v>
      </c>
      <c r="N72" s="118">
        <f t="shared" ca="1" si="2"/>
        <v>0</v>
      </c>
      <c r="P72" s="315"/>
      <c r="Q72" s="121"/>
      <c r="R72" s="122"/>
      <c r="S72" s="327"/>
      <c r="T72" s="123">
        <f t="shared" si="3"/>
        <v>0</v>
      </c>
      <c r="V72" s="120"/>
    </row>
    <row r="73" spans="1:22">
      <c r="A73" s="315"/>
      <c r="B73" s="121"/>
      <c r="C73" s="122"/>
      <c r="D73" s="169">
        <v>0</v>
      </c>
      <c r="E73" s="169">
        <v>0</v>
      </c>
      <c r="F73" s="198"/>
      <c r="G73" s="193" t="str">
        <f ca="1">OFFSET('Tab-387-4'!$C$13,Calc!J73,0)</f>
        <v/>
      </c>
      <c r="H73" s="194"/>
      <c r="I73" s="200" t="str">
        <f t="shared" si="1"/>
        <v/>
      </c>
      <c r="J73" s="200">
        <f t="shared" si="5"/>
        <v>0</v>
      </c>
      <c r="K73" s="116">
        <f ca="1">OFFSET('Tab-387-4'!$I$13,J73,0)</f>
        <v>0</v>
      </c>
      <c r="L73" s="116">
        <f t="shared" ca="1" si="4"/>
        <v>0</v>
      </c>
      <c r="M73" s="117">
        <f ca="1">OFFSET('Tab-387-4'!$J$13,J73,IF(K73=1,(K73-L73)*2,IF(K73=2,K73-L73,0)))</f>
        <v>0</v>
      </c>
      <c r="N73" s="118">
        <f t="shared" ca="1" si="2"/>
        <v>0</v>
      </c>
      <c r="P73" s="315"/>
      <c r="Q73" s="121"/>
      <c r="R73" s="122"/>
      <c r="S73" s="327"/>
      <c r="T73" s="123">
        <f t="shared" si="3"/>
        <v>0</v>
      </c>
      <c r="V73" s="120"/>
    </row>
    <row r="74" spans="1:22">
      <c r="A74" s="322"/>
      <c r="B74" s="121"/>
      <c r="C74" s="122"/>
      <c r="D74" s="169">
        <v>0</v>
      </c>
      <c r="E74" s="169">
        <v>0</v>
      </c>
      <c r="F74" s="198"/>
      <c r="G74" s="193" t="str">
        <f ca="1">OFFSET('Tab-387-4'!$C$13,Calc!J74,0)</f>
        <v/>
      </c>
      <c r="H74" s="194"/>
      <c r="I74" s="200" t="str">
        <f t="shared" si="1"/>
        <v/>
      </c>
      <c r="J74" s="200">
        <f t="shared" si="5"/>
        <v>0</v>
      </c>
      <c r="K74" s="116">
        <f ca="1">OFFSET('Tab-387-4'!$I$13,J74,0)</f>
        <v>0</v>
      </c>
      <c r="L74" s="116">
        <f t="shared" ca="1" si="4"/>
        <v>0</v>
      </c>
      <c r="M74" s="117">
        <f ca="1">OFFSET('Tab-387-4'!$J$13,J74,IF(K74=1,(K74-L74)*2,IF(K74=2,K74-L74,0)))</f>
        <v>0</v>
      </c>
      <c r="N74" s="118">
        <f t="shared" ca="1" si="2"/>
        <v>0</v>
      </c>
      <c r="P74" s="315"/>
      <c r="Q74" s="121"/>
      <c r="R74" s="122"/>
      <c r="S74" s="327"/>
      <c r="T74" s="123">
        <f t="shared" si="3"/>
        <v>0</v>
      </c>
      <c r="V74" s="120"/>
    </row>
    <row r="75" spans="1:22">
      <c r="A75" s="315"/>
      <c r="B75" s="121"/>
      <c r="C75" s="122"/>
      <c r="D75" s="169">
        <v>0</v>
      </c>
      <c r="E75" s="169">
        <v>0</v>
      </c>
      <c r="F75" s="198"/>
      <c r="G75" s="193" t="str">
        <f ca="1">OFFSET('Tab-387-4'!$C$13,Calc!J75,0)</f>
        <v/>
      </c>
      <c r="H75" s="194"/>
      <c r="I75" s="200" t="str">
        <f t="shared" si="1"/>
        <v/>
      </c>
      <c r="J75" s="200">
        <f t="shared" si="5"/>
        <v>0</v>
      </c>
      <c r="K75" s="116">
        <f ca="1">OFFSET('Tab-387-4'!$I$13,J75,0)</f>
        <v>0</v>
      </c>
      <c r="L75" s="116">
        <f t="shared" ca="1" si="4"/>
        <v>0</v>
      </c>
      <c r="M75" s="117">
        <f ca="1">OFFSET('Tab-387-4'!$J$13,J75,IF(K75=1,(K75-L75)*2,IF(K75=2,K75-L75,0)))</f>
        <v>0</v>
      </c>
      <c r="N75" s="118">
        <f t="shared" ca="1" si="2"/>
        <v>0</v>
      </c>
      <c r="P75" s="315"/>
      <c r="Q75" s="121"/>
      <c r="R75" s="122"/>
      <c r="S75" s="327"/>
      <c r="T75" s="123">
        <f t="shared" si="3"/>
        <v>0</v>
      </c>
      <c r="V75" s="120"/>
    </row>
    <row r="76" spans="1:22">
      <c r="A76" s="315"/>
      <c r="B76" s="121"/>
      <c r="C76" s="122"/>
      <c r="D76" s="169">
        <v>0</v>
      </c>
      <c r="E76" s="169">
        <v>0</v>
      </c>
      <c r="F76" s="198"/>
      <c r="G76" s="193" t="str">
        <f ca="1">OFFSET('Tab-387-4'!$C$13,Calc!J76,0)</f>
        <v/>
      </c>
      <c r="H76" s="194"/>
      <c r="I76" s="200" t="str">
        <f t="shared" si="1"/>
        <v/>
      </c>
      <c r="J76" s="200">
        <f t="shared" si="5"/>
        <v>0</v>
      </c>
      <c r="K76" s="116">
        <f ca="1">OFFSET('Tab-387-4'!$I$13,J76,0)</f>
        <v>0</v>
      </c>
      <c r="L76" s="116">
        <f t="shared" ca="1" si="4"/>
        <v>0</v>
      </c>
      <c r="M76" s="117">
        <f ca="1">OFFSET('Tab-387-4'!$J$13,J76,IF(K76=1,(K76-L76)*2,IF(K76=2,K76-L76,0)))</f>
        <v>0</v>
      </c>
      <c r="N76" s="118">
        <f t="shared" ca="1" si="2"/>
        <v>0</v>
      </c>
      <c r="P76" s="315"/>
      <c r="Q76" s="121"/>
      <c r="R76" s="122"/>
      <c r="S76" s="327"/>
      <c r="T76" s="123">
        <f t="shared" si="3"/>
        <v>0</v>
      </c>
      <c r="V76" s="120"/>
    </row>
    <row r="77" spans="1:22">
      <c r="A77" s="322"/>
      <c r="B77" s="121"/>
      <c r="C77" s="122"/>
      <c r="D77" s="169">
        <v>0</v>
      </c>
      <c r="E77" s="169">
        <v>0</v>
      </c>
      <c r="F77" s="198"/>
      <c r="G77" s="193" t="str">
        <f ca="1">OFFSET('Tab-387-4'!$C$13,Calc!J77,0)</f>
        <v/>
      </c>
      <c r="H77" s="194"/>
      <c r="I77" s="200" t="str">
        <f t="shared" si="1"/>
        <v/>
      </c>
      <c r="J77" s="200">
        <f t="shared" si="5"/>
        <v>0</v>
      </c>
      <c r="K77" s="116">
        <f ca="1">OFFSET('Tab-387-4'!$I$13,J77,0)</f>
        <v>0</v>
      </c>
      <c r="L77" s="116">
        <f t="shared" ca="1" si="4"/>
        <v>0</v>
      </c>
      <c r="M77" s="117">
        <f ca="1">OFFSET('Tab-387-4'!$J$13,J77,IF(K77=1,(K77-L77)*2,IF(K77=2,K77-L77,0)))</f>
        <v>0</v>
      </c>
      <c r="N77" s="118">
        <f t="shared" ca="1" si="2"/>
        <v>0</v>
      </c>
      <c r="P77" s="315"/>
      <c r="Q77" s="121"/>
      <c r="R77" s="122"/>
      <c r="S77" s="327"/>
      <c r="T77" s="123">
        <f t="shared" si="3"/>
        <v>0</v>
      </c>
      <c r="V77" s="120"/>
    </row>
    <row r="78" spans="1:22">
      <c r="A78" s="315"/>
      <c r="B78" s="121"/>
      <c r="C78" s="122"/>
      <c r="D78" s="169">
        <v>0</v>
      </c>
      <c r="E78" s="169">
        <v>0</v>
      </c>
      <c r="F78" s="198"/>
      <c r="G78" s="193" t="str">
        <f ca="1">OFFSET('Tab-387-4'!$C$13,Calc!J78,0)</f>
        <v/>
      </c>
      <c r="H78" s="194"/>
      <c r="I78" s="200" t="str">
        <f t="shared" si="1"/>
        <v/>
      </c>
      <c r="J78" s="200">
        <f t="shared" si="5"/>
        <v>0</v>
      </c>
      <c r="K78" s="116">
        <f ca="1">OFFSET('Tab-387-4'!$I$13,J78,0)</f>
        <v>0</v>
      </c>
      <c r="L78" s="116">
        <f t="shared" ca="1" si="4"/>
        <v>0</v>
      </c>
      <c r="M78" s="117">
        <f ca="1">OFFSET('Tab-387-4'!$J$13,J78,IF(K78=1,(K78-L78)*2,IF(K78=2,K78-L78,0)))</f>
        <v>0</v>
      </c>
      <c r="N78" s="118">
        <f t="shared" ca="1" si="2"/>
        <v>0</v>
      </c>
      <c r="P78" s="315"/>
      <c r="Q78" s="121"/>
      <c r="R78" s="122"/>
      <c r="S78" s="327"/>
      <c r="T78" s="123">
        <f t="shared" si="3"/>
        <v>0</v>
      </c>
      <c r="V78" s="120"/>
    </row>
    <row r="79" spans="1:22">
      <c r="A79" s="315"/>
      <c r="B79" s="121"/>
      <c r="C79" s="122"/>
      <c r="D79" s="169">
        <v>0</v>
      </c>
      <c r="E79" s="169">
        <v>0</v>
      </c>
      <c r="F79" s="198"/>
      <c r="G79" s="193" t="str">
        <f ca="1">OFFSET('Tab-387-4'!$C$13,Calc!J79,0)</f>
        <v/>
      </c>
      <c r="H79" s="194"/>
      <c r="I79" s="200" t="str">
        <f t="shared" si="1"/>
        <v/>
      </c>
      <c r="J79" s="200">
        <f t="shared" si="5"/>
        <v>0</v>
      </c>
      <c r="K79" s="116">
        <f ca="1">OFFSET('Tab-387-4'!$I$13,J79,0)</f>
        <v>0</v>
      </c>
      <c r="L79" s="116">
        <f t="shared" ca="1" si="4"/>
        <v>0</v>
      </c>
      <c r="M79" s="117">
        <f ca="1">OFFSET('Tab-387-4'!$J$13,J79,IF(K79=1,(K79-L79)*2,IF(K79=2,K79-L79,0)))</f>
        <v>0</v>
      </c>
      <c r="N79" s="118">
        <f t="shared" ca="1" si="2"/>
        <v>0</v>
      </c>
      <c r="P79" s="315"/>
      <c r="Q79" s="121"/>
      <c r="R79" s="122"/>
      <c r="S79" s="327"/>
      <c r="T79" s="123">
        <f t="shared" si="3"/>
        <v>0</v>
      </c>
      <c r="V79" s="120"/>
    </row>
    <row r="80" spans="1:22">
      <c r="A80" s="322"/>
      <c r="B80" s="121"/>
      <c r="C80" s="122"/>
      <c r="D80" s="169">
        <v>0</v>
      </c>
      <c r="E80" s="169">
        <v>0</v>
      </c>
      <c r="F80" s="198"/>
      <c r="G80" s="193" t="str">
        <f ca="1">OFFSET('Tab-387-4'!$C$13,Calc!J80,0)</f>
        <v/>
      </c>
      <c r="H80" s="194"/>
      <c r="I80" s="200" t="str">
        <f t="shared" si="1"/>
        <v/>
      </c>
      <c r="J80" s="200">
        <f t="shared" si="5"/>
        <v>0</v>
      </c>
      <c r="K80" s="116">
        <f ca="1">OFFSET('Tab-387-4'!$I$13,J80,0)</f>
        <v>0</v>
      </c>
      <c r="L80" s="116">
        <f t="shared" ca="1" si="4"/>
        <v>0</v>
      </c>
      <c r="M80" s="117">
        <f ca="1">OFFSET('Tab-387-4'!$J$13,J80,IF(K80=1,(K80-L80)*2,IF(K80=2,K80-L80,0)))</f>
        <v>0</v>
      </c>
      <c r="N80" s="118">
        <f t="shared" ca="1" si="2"/>
        <v>0</v>
      </c>
      <c r="P80" s="315"/>
      <c r="Q80" s="121"/>
      <c r="R80" s="122"/>
      <c r="S80" s="327"/>
      <c r="T80" s="123">
        <f t="shared" si="3"/>
        <v>0</v>
      </c>
      <c r="V80" s="120"/>
    </row>
    <row r="81" spans="1:22">
      <c r="A81" s="315"/>
      <c r="B81" s="121"/>
      <c r="C81" s="122"/>
      <c r="D81" s="169">
        <v>0</v>
      </c>
      <c r="E81" s="169">
        <v>0</v>
      </c>
      <c r="F81" s="198"/>
      <c r="G81" s="193" t="str">
        <f ca="1">OFFSET('Tab-387-4'!$C$13,Calc!J81,0)</f>
        <v/>
      </c>
      <c r="H81" s="194"/>
      <c r="I81" s="200" t="str">
        <f t="shared" si="1"/>
        <v/>
      </c>
      <c r="J81" s="200">
        <f t="shared" si="5"/>
        <v>0</v>
      </c>
      <c r="K81" s="116">
        <f ca="1">OFFSET('Tab-387-4'!$I$13,J81,0)</f>
        <v>0</v>
      </c>
      <c r="L81" s="116">
        <f t="shared" ca="1" si="4"/>
        <v>0</v>
      </c>
      <c r="M81" s="117">
        <f ca="1">OFFSET('Tab-387-4'!$J$13,J81,IF(K81=1,(K81-L81)*2,IF(K81=2,K81-L81,0)))</f>
        <v>0</v>
      </c>
      <c r="N81" s="118">
        <f t="shared" ca="1" si="2"/>
        <v>0</v>
      </c>
      <c r="P81" s="315"/>
      <c r="Q81" s="121"/>
      <c r="R81" s="122"/>
      <c r="S81" s="327"/>
      <c r="T81" s="123">
        <f t="shared" si="3"/>
        <v>0</v>
      </c>
      <c r="V81" s="120"/>
    </row>
    <row r="82" spans="1:22">
      <c r="A82" s="322"/>
      <c r="B82" s="121"/>
      <c r="C82" s="122"/>
      <c r="D82" s="169">
        <v>0</v>
      </c>
      <c r="E82" s="169">
        <v>0</v>
      </c>
      <c r="F82" s="198"/>
      <c r="G82" s="193" t="str">
        <f ca="1">OFFSET('Tab-387-4'!$C$13,Calc!J82,0)</f>
        <v/>
      </c>
      <c r="H82" s="194"/>
      <c r="I82" s="200" t="str">
        <f t="shared" si="1"/>
        <v/>
      </c>
      <c r="J82" s="200">
        <f t="shared" si="5"/>
        <v>0</v>
      </c>
      <c r="K82" s="116">
        <f ca="1">OFFSET('Tab-387-4'!$I$13,J82,0)</f>
        <v>0</v>
      </c>
      <c r="L82" s="116">
        <f t="shared" ca="1" si="4"/>
        <v>0</v>
      </c>
      <c r="M82" s="117">
        <f ca="1">OFFSET('Tab-387-4'!$J$13,J82,IF(K82=1,(K82-L82)*2,IF(K82=2,K82-L82,0)))</f>
        <v>0</v>
      </c>
      <c r="N82" s="118">
        <f t="shared" ca="1" si="2"/>
        <v>0</v>
      </c>
      <c r="P82" s="315"/>
      <c r="Q82" s="121"/>
      <c r="R82" s="122"/>
      <c r="S82" s="327"/>
      <c r="T82" s="123">
        <f t="shared" si="3"/>
        <v>0</v>
      </c>
      <c r="V82" s="120"/>
    </row>
    <row r="83" spans="1:22">
      <c r="A83" s="315"/>
      <c r="B83" s="121"/>
      <c r="C83" s="122"/>
      <c r="D83" s="169">
        <v>0</v>
      </c>
      <c r="E83" s="169">
        <v>0</v>
      </c>
      <c r="F83" s="198"/>
      <c r="G83" s="193" t="str">
        <f ca="1">OFFSET('Tab-387-4'!$C$13,Calc!J83,0)</f>
        <v/>
      </c>
      <c r="H83" s="194"/>
      <c r="I83" s="200" t="str">
        <f t="shared" si="1"/>
        <v/>
      </c>
      <c r="J83" s="200">
        <f t="shared" si="5"/>
        <v>0</v>
      </c>
      <c r="K83" s="116">
        <f ca="1">OFFSET('Tab-387-4'!$I$13,J83,0)</f>
        <v>0</v>
      </c>
      <c r="L83" s="116">
        <f t="shared" ca="1" si="4"/>
        <v>0</v>
      </c>
      <c r="M83" s="117">
        <f ca="1">OFFSET('Tab-387-4'!$J$13,J83,IF(K83=1,(K83-L83)*2,IF(K83=2,K83-L83,0)))</f>
        <v>0</v>
      </c>
      <c r="N83" s="118">
        <f t="shared" ca="1" si="2"/>
        <v>0</v>
      </c>
      <c r="P83" s="315"/>
      <c r="Q83" s="121"/>
      <c r="R83" s="122"/>
      <c r="S83" s="327"/>
      <c r="T83" s="123">
        <f t="shared" si="3"/>
        <v>0</v>
      </c>
      <c r="V83" s="120"/>
    </row>
    <row r="84" spans="1:22">
      <c r="A84" s="315"/>
      <c r="B84" s="121"/>
      <c r="C84" s="122"/>
      <c r="D84" s="169">
        <v>0</v>
      </c>
      <c r="E84" s="169">
        <v>0</v>
      </c>
      <c r="F84" s="198"/>
      <c r="G84" s="193" t="str">
        <f ca="1">OFFSET('Tab-387-4'!$C$13,Calc!J84,0)</f>
        <v/>
      </c>
      <c r="H84" s="194"/>
      <c r="I84" s="200" t="str">
        <f t="shared" si="1"/>
        <v/>
      </c>
      <c r="J84" s="200">
        <f t="shared" si="5"/>
        <v>0</v>
      </c>
      <c r="K84" s="116">
        <f ca="1">OFFSET('Tab-387-4'!$I$13,J84,0)</f>
        <v>0</v>
      </c>
      <c r="L84" s="116">
        <f t="shared" ca="1" si="4"/>
        <v>0</v>
      </c>
      <c r="M84" s="117">
        <f ca="1">OFFSET('Tab-387-4'!$J$13,J84,IF(K84=1,(K84-L84)*2,IF(K84=2,K84-L84,0)))</f>
        <v>0</v>
      </c>
      <c r="N84" s="118">
        <f t="shared" ca="1" si="2"/>
        <v>0</v>
      </c>
      <c r="P84" s="315"/>
      <c r="Q84" s="121"/>
      <c r="R84" s="122"/>
      <c r="S84" s="327"/>
      <c r="T84" s="123">
        <f t="shared" si="3"/>
        <v>0</v>
      </c>
      <c r="V84" s="120"/>
    </row>
    <row r="85" spans="1:22">
      <c r="A85" s="322"/>
      <c r="B85" s="121"/>
      <c r="C85" s="122"/>
      <c r="D85" s="169">
        <v>0</v>
      </c>
      <c r="E85" s="169">
        <v>0</v>
      </c>
      <c r="F85" s="198"/>
      <c r="G85" s="193" t="str">
        <f ca="1">OFFSET('Tab-387-4'!$C$13,Calc!J85,0)</f>
        <v/>
      </c>
      <c r="H85" s="194"/>
      <c r="I85" s="200" t="str">
        <f t="shared" si="1"/>
        <v/>
      </c>
      <c r="J85" s="200">
        <f t="shared" si="5"/>
        <v>0</v>
      </c>
      <c r="K85" s="116">
        <f ca="1">OFFSET('Tab-387-4'!$I$13,J85,0)</f>
        <v>0</v>
      </c>
      <c r="L85" s="116">
        <f t="shared" ca="1" si="4"/>
        <v>0</v>
      </c>
      <c r="M85" s="117">
        <f ca="1">OFFSET('Tab-387-4'!$J$13,J85,IF(K85=1,(K85-L85)*2,IF(K85=2,K85-L85,0)))</f>
        <v>0</v>
      </c>
      <c r="N85" s="118">
        <f t="shared" ca="1" si="2"/>
        <v>0</v>
      </c>
      <c r="P85" s="315"/>
      <c r="Q85" s="121"/>
      <c r="R85" s="122"/>
      <c r="S85" s="327"/>
      <c r="T85" s="123">
        <f t="shared" si="3"/>
        <v>0</v>
      </c>
      <c r="V85" s="120"/>
    </row>
    <row r="86" spans="1:22">
      <c r="A86" s="315"/>
      <c r="B86" s="121"/>
      <c r="C86" s="122"/>
      <c r="D86" s="169">
        <v>0</v>
      </c>
      <c r="E86" s="169">
        <v>0</v>
      </c>
      <c r="F86" s="198"/>
      <c r="G86" s="193" t="str">
        <f ca="1">OFFSET('Tab-387-4'!$C$13,Calc!J86,0)</f>
        <v/>
      </c>
      <c r="H86" s="194"/>
      <c r="I86" s="200" t="str">
        <f t="shared" si="1"/>
        <v/>
      </c>
      <c r="J86" s="200">
        <f t="shared" ref="J86:J106" si="6">IF(I86="",0,MATCH(I86,L_Raumnutzung_Vergl,0))</f>
        <v>0</v>
      </c>
      <c r="K86" s="116">
        <f ca="1">OFFSET('Tab-387-4'!$I$13,J86,0)</f>
        <v>0</v>
      </c>
      <c r="L86" s="116">
        <f t="shared" ca="1" si="4"/>
        <v>0</v>
      </c>
      <c r="M86" s="117">
        <f ca="1">OFFSET('Tab-387-4'!$J$13,J86,IF(K86=1,(K86-L86)*2,IF(K86=2,K86-L86,0)))</f>
        <v>0</v>
      </c>
      <c r="N86" s="118">
        <f t="shared" ca="1" si="2"/>
        <v>0</v>
      </c>
      <c r="P86" s="315"/>
      <c r="Q86" s="121"/>
      <c r="R86" s="122"/>
      <c r="S86" s="327"/>
      <c r="T86" s="123">
        <f t="shared" si="3"/>
        <v>0</v>
      </c>
      <c r="V86" s="120"/>
    </row>
    <row r="87" spans="1:22">
      <c r="A87" s="315"/>
      <c r="B87" s="121"/>
      <c r="C87" s="122"/>
      <c r="D87" s="169">
        <v>0</v>
      </c>
      <c r="E87" s="169">
        <v>0</v>
      </c>
      <c r="F87" s="198"/>
      <c r="G87" s="193" t="str">
        <f ca="1">OFFSET('Tab-387-4'!$C$13,Calc!J87,0)</f>
        <v/>
      </c>
      <c r="H87" s="194"/>
      <c r="I87" s="200" t="str">
        <f t="shared" ref="I87:I106" si="7">TRIM(F87)</f>
        <v/>
      </c>
      <c r="J87" s="200">
        <f t="shared" si="6"/>
        <v>0</v>
      </c>
      <c r="K87" s="116">
        <f ca="1">OFFSET('Tab-387-4'!$I$13,J87,0)</f>
        <v>0</v>
      </c>
      <c r="L87" s="116">
        <f t="shared" ca="1" si="4"/>
        <v>0</v>
      </c>
      <c r="M87" s="117">
        <f ca="1">OFFSET('Tab-387-4'!$J$13,J87,IF(K87=1,(K87-L87)*2,IF(K87=2,K87-L87,0)))</f>
        <v>0</v>
      </c>
      <c r="N87" s="118">
        <f t="shared" ref="N87:N106" ca="1" si="8">M87*C87</f>
        <v>0</v>
      </c>
      <c r="P87" s="315"/>
      <c r="Q87" s="121"/>
      <c r="R87" s="122"/>
      <c r="S87" s="327"/>
      <c r="T87" s="123">
        <f t="shared" ref="T87:T106" si="9">R87*S87</f>
        <v>0</v>
      </c>
      <c r="V87" s="120"/>
    </row>
    <row r="88" spans="1:22">
      <c r="A88" s="322"/>
      <c r="B88" s="121"/>
      <c r="C88" s="122"/>
      <c r="D88" s="169">
        <v>0</v>
      </c>
      <c r="E88" s="169">
        <v>0</v>
      </c>
      <c r="F88" s="198"/>
      <c r="G88" s="193" t="str">
        <f ca="1">OFFSET('Tab-387-4'!$C$13,Calc!J88,0)</f>
        <v/>
      </c>
      <c r="H88" s="194"/>
      <c r="I88" s="200" t="str">
        <f t="shared" si="7"/>
        <v/>
      </c>
      <c r="J88" s="200">
        <f t="shared" si="6"/>
        <v>0</v>
      </c>
      <c r="K88" s="116">
        <f ca="1">OFFSET('Tab-387-4'!$I$13,J88,0)</f>
        <v>0</v>
      </c>
      <c r="L88" s="116">
        <f t="shared" ref="L88:L106" ca="1" si="10">IF(K88=1,D88,IF(K88=2,(D88+E88),0))</f>
        <v>0</v>
      </c>
      <c r="M88" s="117">
        <f ca="1">OFFSET('Tab-387-4'!$J$13,J88,IF(K88=1,(K88-L88)*2,IF(K88=2,K88-L88,0)))</f>
        <v>0</v>
      </c>
      <c r="N88" s="118">
        <f t="shared" ca="1" si="8"/>
        <v>0</v>
      </c>
      <c r="P88" s="315"/>
      <c r="Q88" s="121"/>
      <c r="R88" s="122"/>
      <c r="S88" s="327"/>
      <c r="T88" s="123">
        <f t="shared" si="9"/>
        <v>0</v>
      </c>
      <c r="V88" s="120"/>
    </row>
    <row r="89" spans="1:22">
      <c r="A89" s="315"/>
      <c r="B89" s="121"/>
      <c r="C89" s="122"/>
      <c r="D89" s="169">
        <v>0</v>
      </c>
      <c r="E89" s="169">
        <v>0</v>
      </c>
      <c r="F89" s="198"/>
      <c r="G89" s="193" t="str">
        <f ca="1">OFFSET('Tab-387-4'!$C$13,Calc!J89,0)</f>
        <v/>
      </c>
      <c r="H89" s="194"/>
      <c r="I89" s="200" t="str">
        <f t="shared" si="7"/>
        <v/>
      </c>
      <c r="J89" s="200">
        <f t="shared" si="6"/>
        <v>0</v>
      </c>
      <c r="K89" s="116">
        <f ca="1">OFFSET('Tab-387-4'!$I$13,J89,0)</f>
        <v>0</v>
      </c>
      <c r="L89" s="116">
        <f t="shared" ca="1" si="10"/>
        <v>0</v>
      </c>
      <c r="M89" s="117">
        <f ca="1">OFFSET('Tab-387-4'!$J$13,J89,IF(K89=1,(K89-L89)*2,IF(K89=2,K89-L89,0)))</f>
        <v>0</v>
      </c>
      <c r="N89" s="118">
        <f t="shared" ca="1" si="8"/>
        <v>0</v>
      </c>
      <c r="P89" s="315"/>
      <c r="Q89" s="121"/>
      <c r="R89" s="122"/>
      <c r="S89" s="327"/>
      <c r="T89" s="123">
        <f t="shared" si="9"/>
        <v>0</v>
      </c>
      <c r="V89" s="120"/>
    </row>
    <row r="90" spans="1:22">
      <c r="A90" s="315"/>
      <c r="B90" s="121"/>
      <c r="C90" s="122"/>
      <c r="D90" s="169">
        <v>0</v>
      </c>
      <c r="E90" s="169">
        <v>0</v>
      </c>
      <c r="F90" s="198"/>
      <c r="G90" s="193" t="str">
        <f ca="1">OFFSET('Tab-387-4'!$C$13,Calc!J90,0)</f>
        <v/>
      </c>
      <c r="H90" s="194"/>
      <c r="I90" s="200" t="str">
        <f t="shared" si="7"/>
        <v/>
      </c>
      <c r="J90" s="200">
        <f t="shared" si="6"/>
        <v>0</v>
      </c>
      <c r="K90" s="116">
        <f ca="1">OFFSET('Tab-387-4'!$I$13,J90,0)</f>
        <v>0</v>
      </c>
      <c r="L90" s="116">
        <f t="shared" ca="1" si="10"/>
        <v>0</v>
      </c>
      <c r="M90" s="117">
        <f ca="1">OFFSET('Tab-387-4'!$J$13,J90,IF(K90=1,(K90-L90)*2,IF(K90=2,K90-L90,0)))</f>
        <v>0</v>
      </c>
      <c r="N90" s="118">
        <f t="shared" ca="1" si="8"/>
        <v>0</v>
      </c>
      <c r="P90" s="315"/>
      <c r="Q90" s="121"/>
      <c r="R90" s="122"/>
      <c r="S90" s="327"/>
      <c r="T90" s="123">
        <f t="shared" si="9"/>
        <v>0</v>
      </c>
      <c r="V90" s="120"/>
    </row>
    <row r="91" spans="1:22">
      <c r="A91" s="322"/>
      <c r="B91" s="121"/>
      <c r="C91" s="122"/>
      <c r="D91" s="169">
        <v>0</v>
      </c>
      <c r="E91" s="169">
        <v>0</v>
      </c>
      <c r="F91" s="198"/>
      <c r="G91" s="193" t="str">
        <f ca="1">OFFSET('Tab-387-4'!$C$13,Calc!J91,0)</f>
        <v/>
      </c>
      <c r="H91" s="194"/>
      <c r="I91" s="200" t="str">
        <f t="shared" si="7"/>
        <v/>
      </c>
      <c r="J91" s="200">
        <f t="shared" si="6"/>
        <v>0</v>
      </c>
      <c r="K91" s="116">
        <f ca="1">OFFSET('Tab-387-4'!$I$13,J91,0)</f>
        <v>0</v>
      </c>
      <c r="L91" s="116">
        <f t="shared" ca="1" si="10"/>
        <v>0</v>
      </c>
      <c r="M91" s="117">
        <f ca="1">OFFSET('Tab-387-4'!$J$13,J91,IF(K91=1,(K91-L91)*2,IF(K91=2,K91-L91,0)))</f>
        <v>0</v>
      </c>
      <c r="N91" s="118">
        <f t="shared" ca="1" si="8"/>
        <v>0</v>
      </c>
      <c r="P91" s="315"/>
      <c r="Q91" s="121"/>
      <c r="R91" s="122"/>
      <c r="S91" s="327"/>
      <c r="T91" s="123">
        <f t="shared" si="9"/>
        <v>0</v>
      </c>
      <c r="V91" s="120"/>
    </row>
    <row r="92" spans="1:22">
      <c r="A92" s="315"/>
      <c r="B92" s="121"/>
      <c r="C92" s="122"/>
      <c r="D92" s="169">
        <v>0</v>
      </c>
      <c r="E92" s="169">
        <v>0</v>
      </c>
      <c r="F92" s="198"/>
      <c r="G92" s="193" t="str">
        <f ca="1">OFFSET('Tab-387-4'!$C$13,Calc!J92,0)</f>
        <v/>
      </c>
      <c r="H92" s="194"/>
      <c r="I92" s="200" t="str">
        <f t="shared" si="7"/>
        <v/>
      </c>
      <c r="J92" s="200">
        <f t="shared" si="6"/>
        <v>0</v>
      </c>
      <c r="K92" s="116">
        <f ca="1">OFFSET('Tab-387-4'!$I$13,J92,0)</f>
        <v>0</v>
      </c>
      <c r="L92" s="116">
        <f t="shared" ca="1" si="10"/>
        <v>0</v>
      </c>
      <c r="M92" s="117">
        <f ca="1">OFFSET('Tab-387-4'!$J$13,J92,IF(K92=1,(K92-L92)*2,IF(K92=2,K92-L92,0)))</f>
        <v>0</v>
      </c>
      <c r="N92" s="118">
        <f t="shared" ca="1" si="8"/>
        <v>0</v>
      </c>
      <c r="P92" s="315"/>
      <c r="Q92" s="121"/>
      <c r="R92" s="122"/>
      <c r="S92" s="327"/>
      <c r="T92" s="123">
        <f t="shared" si="9"/>
        <v>0</v>
      </c>
      <c r="V92" s="120"/>
    </row>
    <row r="93" spans="1:22">
      <c r="A93" s="315"/>
      <c r="B93" s="121"/>
      <c r="C93" s="122"/>
      <c r="D93" s="169">
        <v>0</v>
      </c>
      <c r="E93" s="169">
        <v>0</v>
      </c>
      <c r="F93" s="198"/>
      <c r="G93" s="193" t="str">
        <f ca="1">OFFSET('Tab-387-4'!$C$13,Calc!J93,0)</f>
        <v/>
      </c>
      <c r="H93" s="194"/>
      <c r="I93" s="200" t="str">
        <f t="shared" si="7"/>
        <v/>
      </c>
      <c r="J93" s="200">
        <f t="shared" si="6"/>
        <v>0</v>
      </c>
      <c r="K93" s="116">
        <f ca="1">OFFSET('Tab-387-4'!$I$13,J93,0)</f>
        <v>0</v>
      </c>
      <c r="L93" s="116">
        <f t="shared" ca="1" si="10"/>
        <v>0</v>
      </c>
      <c r="M93" s="117">
        <f ca="1">OFFSET('Tab-387-4'!$J$13,J93,IF(K93=1,(K93-L93)*2,IF(K93=2,K93-L93,0)))</f>
        <v>0</v>
      </c>
      <c r="N93" s="118">
        <f t="shared" ca="1" si="8"/>
        <v>0</v>
      </c>
      <c r="P93" s="315"/>
      <c r="Q93" s="121"/>
      <c r="R93" s="122"/>
      <c r="S93" s="327"/>
      <c r="T93" s="123">
        <f t="shared" si="9"/>
        <v>0</v>
      </c>
      <c r="V93" s="120"/>
    </row>
    <row r="94" spans="1:22">
      <c r="A94" s="322"/>
      <c r="B94" s="121"/>
      <c r="C94" s="122"/>
      <c r="D94" s="169">
        <v>0</v>
      </c>
      <c r="E94" s="169">
        <v>0</v>
      </c>
      <c r="F94" s="198"/>
      <c r="G94" s="193" t="str">
        <f ca="1">OFFSET('Tab-387-4'!$C$13,Calc!J94,0)</f>
        <v/>
      </c>
      <c r="H94" s="194"/>
      <c r="I94" s="200" t="str">
        <f t="shared" si="7"/>
        <v/>
      </c>
      <c r="J94" s="200">
        <f t="shared" si="6"/>
        <v>0</v>
      </c>
      <c r="K94" s="116">
        <f ca="1">OFFSET('Tab-387-4'!$I$13,J94,0)</f>
        <v>0</v>
      </c>
      <c r="L94" s="116">
        <f t="shared" ca="1" si="10"/>
        <v>0</v>
      </c>
      <c r="M94" s="117">
        <f ca="1">OFFSET('Tab-387-4'!$J$13,J94,IF(K94=1,(K94-L94)*2,IF(K94=2,K94-L94,0)))</f>
        <v>0</v>
      </c>
      <c r="N94" s="118">
        <f t="shared" ca="1" si="8"/>
        <v>0</v>
      </c>
      <c r="P94" s="315"/>
      <c r="Q94" s="121"/>
      <c r="R94" s="122"/>
      <c r="S94" s="327"/>
      <c r="T94" s="123">
        <f t="shared" si="9"/>
        <v>0</v>
      </c>
      <c r="V94" s="120"/>
    </row>
    <row r="95" spans="1:22">
      <c r="A95" s="315"/>
      <c r="B95" s="121"/>
      <c r="C95" s="122"/>
      <c r="D95" s="169">
        <v>0</v>
      </c>
      <c r="E95" s="169">
        <v>0</v>
      </c>
      <c r="F95" s="198"/>
      <c r="G95" s="193" t="str">
        <f ca="1">OFFSET('Tab-387-4'!$C$13,Calc!J95,0)</f>
        <v/>
      </c>
      <c r="H95" s="194"/>
      <c r="I95" s="200" t="str">
        <f t="shared" si="7"/>
        <v/>
      </c>
      <c r="J95" s="200">
        <f t="shared" si="6"/>
        <v>0</v>
      </c>
      <c r="K95" s="116">
        <f ca="1">OFFSET('Tab-387-4'!$I$13,J95,0)</f>
        <v>0</v>
      </c>
      <c r="L95" s="116">
        <f t="shared" ca="1" si="10"/>
        <v>0</v>
      </c>
      <c r="M95" s="117">
        <f ca="1">OFFSET('Tab-387-4'!$J$13,J95,IF(K95=1,(K95-L95)*2,IF(K95=2,K95-L95,0)))</f>
        <v>0</v>
      </c>
      <c r="N95" s="118">
        <f t="shared" ca="1" si="8"/>
        <v>0</v>
      </c>
      <c r="P95" s="315"/>
      <c r="Q95" s="121"/>
      <c r="R95" s="122"/>
      <c r="S95" s="327"/>
      <c r="T95" s="123">
        <f t="shared" si="9"/>
        <v>0</v>
      </c>
      <c r="V95" s="120"/>
    </row>
    <row r="96" spans="1:22">
      <c r="A96" s="315"/>
      <c r="B96" s="121"/>
      <c r="C96" s="122"/>
      <c r="D96" s="169">
        <v>0</v>
      </c>
      <c r="E96" s="169">
        <v>0</v>
      </c>
      <c r="F96" s="198"/>
      <c r="G96" s="193" t="str">
        <f ca="1">OFFSET('Tab-387-4'!$C$13,Calc!J96,0)</f>
        <v/>
      </c>
      <c r="H96" s="194"/>
      <c r="I96" s="200" t="str">
        <f t="shared" si="7"/>
        <v/>
      </c>
      <c r="J96" s="200">
        <f t="shared" si="6"/>
        <v>0</v>
      </c>
      <c r="K96" s="116">
        <f ca="1">OFFSET('Tab-387-4'!$I$13,J96,0)</f>
        <v>0</v>
      </c>
      <c r="L96" s="116">
        <f t="shared" ca="1" si="10"/>
        <v>0</v>
      </c>
      <c r="M96" s="117">
        <f ca="1">OFFSET('Tab-387-4'!$J$13,J96,IF(K96=1,(K96-L96)*2,IF(K96=2,K96-L96,0)))</f>
        <v>0</v>
      </c>
      <c r="N96" s="118">
        <f t="shared" ca="1" si="8"/>
        <v>0</v>
      </c>
      <c r="P96" s="315"/>
      <c r="Q96" s="121"/>
      <c r="R96" s="122"/>
      <c r="S96" s="327"/>
      <c r="T96" s="123">
        <f t="shared" si="9"/>
        <v>0</v>
      </c>
      <c r="V96" s="120"/>
    </row>
    <row r="97" spans="1:22">
      <c r="A97" s="322"/>
      <c r="B97" s="121"/>
      <c r="C97" s="122"/>
      <c r="D97" s="169">
        <v>0</v>
      </c>
      <c r="E97" s="169">
        <v>0</v>
      </c>
      <c r="F97" s="198"/>
      <c r="G97" s="193" t="str">
        <f ca="1">OFFSET('Tab-387-4'!$C$13,Calc!J97,0)</f>
        <v/>
      </c>
      <c r="H97" s="194"/>
      <c r="I97" s="200" t="str">
        <f t="shared" si="7"/>
        <v/>
      </c>
      <c r="J97" s="200">
        <f t="shared" si="6"/>
        <v>0</v>
      </c>
      <c r="K97" s="116">
        <f ca="1">OFFSET('Tab-387-4'!$I$13,J97,0)</f>
        <v>0</v>
      </c>
      <c r="L97" s="116">
        <f t="shared" ca="1" si="10"/>
        <v>0</v>
      </c>
      <c r="M97" s="117">
        <f ca="1">OFFSET('Tab-387-4'!$J$13,J97,IF(K97=1,(K97-L97)*2,IF(K97=2,K97-L97,0)))</f>
        <v>0</v>
      </c>
      <c r="N97" s="118">
        <f t="shared" ca="1" si="8"/>
        <v>0</v>
      </c>
      <c r="P97" s="315"/>
      <c r="Q97" s="121"/>
      <c r="R97" s="122"/>
      <c r="S97" s="327"/>
      <c r="T97" s="123">
        <f t="shared" si="9"/>
        <v>0</v>
      </c>
      <c r="V97" s="120"/>
    </row>
    <row r="98" spans="1:22">
      <c r="A98" s="315"/>
      <c r="B98" s="121"/>
      <c r="C98" s="122"/>
      <c r="D98" s="169">
        <v>0</v>
      </c>
      <c r="E98" s="169">
        <v>0</v>
      </c>
      <c r="F98" s="198"/>
      <c r="G98" s="193" t="str">
        <f ca="1">OFFSET('Tab-387-4'!$C$13,Calc!J98,0)</f>
        <v/>
      </c>
      <c r="H98" s="194"/>
      <c r="I98" s="200" t="str">
        <f t="shared" si="7"/>
        <v/>
      </c>
      <c r="J98" s="200">
        <f t="shared" si="6"/>
        <v>0</v>
      </c>
      <c r="K98" s="116">
        <f ca="1">OFFSET('Tab-387-4'!$I$13,J98,0)</f>
        <v>0</v>
      </c>
      <c r="L98" s="116">
        <f t="shared" ca="1" si="10"/>
        <v>0</v>
      </c>
      <c r="M98" s="117">
        <f ca="1">OFFSET('Tab-387-4'!$J$13,J98,IF(K98=1,(K98-L98)*2,IF(K98=2,K98-L98,0)))</f>
        <v>0</v>
      </c>
      <c r="N98" s="118">
        <f t="shared" ca="1" si="8"/>
        <v>0</v>
      </c>
      <c r="P98" s="315"/>
      <c r="Q98" s="121"/>
      <c r="R98" s="122"/>
      <c r="S98" s="327"/>
      <c r="T98" s="123">
        <f t="shared" si="9"/>
        <v>0</v>
      </c>
      <c r="V98" s="120"/>
    </row>
    <row r="99" spans="1:22">
      <c r="A99" s="315"/>
      <c r="B99" s="121"/>
      <c r="C99" s="122"/>
      <c r="D99" s="169">
        <v>0</v>
      </c>
      <c r="E99" s="169">
        <v>0</v>
      </c>
      <c r="F99" s="198"/>
      <c r="G99" s="193" t="str">
        <f ca="1">OFFSET('Tab-387-4'!$C$13,Calc!J99,0)</f>
        <v/>
      </c>
      <c r="H99" s="194"/>
      <c r="I99" s="200" t="str">
        <f t="shared" si="7"/>
        <v/>
      </c>
      <c r="J99" s="200">
        <f t="shared" si="6"/>
        <v>0</v>
      </c>
      <c r="K99" s="116">
        <f ca="1">OFFSET('Tab-387-4'!$I$13,J99,0)</f>
        <v>0</v>
      </c>
      <c r="L99" s="116">
        <f t="shared" ca="1" si="10"/>
        <v>0</v>
      </c>
      <c r="M99" s="117">
        <f ca="1">OFFSET('Tab-387-4'!$J$13,J99,IF(K99=1,(K99-L99)*2,IF(K99=2,K99-L99,0)))</f>
        <v>0</v>
      </c>
      <c r="N99" s="118">
        <f t="shared" ca="1" si="8"/>
        <v>0</v>
      </c>
      <c r="P99" s="315"/>
      <c r="Q99" s="121"/>
      <c r="R99" s="122"/>
      <c r="S99" s="327"/>
      <c r="T99" s="123">
        <f t="shared" si="9"/>
        <v>0</v>
      </c>
      <c r="V99" s="120"/>
    </row>
    <row r="100" spans="1:22">
      <c r="A100" s="322"/>
      <c r="B100" s="121"/>
      <c r="C100" s="122"/>
      <c r="D100" s="169">
        <v>0</v>
      </c>
      <c r="E100" s="169">
        <v>0</v>
      </c>
      <c r="F100" s="198"/>
      <c r="G100" s="193" t="str">
        <f ca="1">OFFSET('Tab-387-4'!$C$13,Calc!J100,0)</f>
        <v/>
      </c>
      <c r="H100" s="194"/>
      <c r="I100" s="200" t="str">
        <f t="shared" si="7"/>
        <v/>
      </c>
      <c r="J100" s="200">
        <f t="shared" si="6"/>
        <v>0</v>
      </c>
      <c r="K100" s="116">
        <f ca="1">OFFSET('Tab-387-4'!$I$13,J100,0)</f>
        <v>0</v>
      </c>
      <c r="L100" s="116">
        <f t="shared" ca="1" si="10"/>
        <v>0</v>
      </c>
      <c r="M100" s="117">
        <f ca="1">OFFSET('Tab-387-4'!$J$13,J100,IF(K100=1,(K100-L100)*2,IF(K100=2,K100-L100,0)))</f>
        <v>0</v>
      </c>
      <c r="N100" s="118">
        <f t="shared" ca="1" si="8"/>
        <v>0</v>
      </c>
      <c r="P100" s="315"/>
      <c r="Q100" s="121"/>
      <c r="R100" s="122"/>
      <c r="S100" s="327"/>
      <c r="T100" s="123">
        <f t="shared" si="9"/>
        <v>0</v>
      </c>
      <c r="V100" s="120"/>
    </row>
    <row r="101" spans="1:22">
      <c r="A101" s="315"/>
      <c r="B101" s="121"/>
      <c r="C101" s="122"/>
      <c r="D101" s="169">
        <v>0</v>
      </c>
      <c r="E101" s="169">
        <v>0</v>
      </c>
      <c r="F101" s="198"/>
      <c r="G101" s="193" t="str">
        <f ca="1">OFFSET('Tab-387-4'!$C$13,Calc!J101,0)</f>
        <v/>
      </c>
      <c r="H101" s="194"/>
      <c r="I101" s="200" t="str">
        <f t="shared" si="7"/>
        <v/>
      </c>
      <c r="J101" s="200">
        <f t="shared" si="6"/>
        <v>0</v>
      </c>
      <c r="K101" s="116">
        <f ca="1">OFFSET('Tab-387-4'!$I$13,J101,0)</f>
        <v>0</v>
      </c>
      <c r="L101" s="116">
        <f t="shared" ca="1" si="10"/>
        <v>0</v>
      </c>
      <c r="M101" s="117">
        <f ca="1">OFFSET('Tab-387-4'!$J$13,J101,IF(K101=1,(K101-L101)*2,IF(K101=2,K101-L101,0)))</f>
        <v>0</v>
      </c>
      <c r="N101" s="118">
        <f t="shared" ca="1" si="8"/>
        <v>0</v>
      </c>
      <c r="P101" s="315"/>
      <c r="Q101" s="121"/>
      <c r="R101" s="122"/>
      <c r="S101" s="327"/>
      <c r="T101" s="123">
        <f t="shared" si="9"/>
        <v>0</v>
      </c>
      <c r="V101" s="120"/>
    </row>
    <row r="102" spans="1:22">
      <c r="A102" s="322"/>
      <c r="B102" s="121"/>
      <c r="C102" s="122"/>
      <c r="D102" s="169">
        <v>0</v>
      </c>
      <c r="E102" s="169">
        <v>0</v>
      </c>
      <c r="F102" s="198"/>
      <c r="G102" s="193" t="str">
        <f ca="1">OFFSET('Tab-387-4'!$C$13,Calc!J102,0)</f>
        <v/>
      </c>
      <c r="H102" s="194"/>
      <c r="I102" s="200" t="str">
        <f t="shared" si="7"/>
        <v/>
      </c>
      <c r="J102" s="200">
        <f t="shared" si="6"/>
        <v>0</v>
      </c>
      <c r="K102" s="116">
        <f ca="1">OFFSET('Tab-387-4'!$I$13,J102,0)</f>
        <v>0</v>
      </c>
      <c r="L102" s="116">
        <f t="shared" ca="1" si="10"/>
        <v>0</v>
      </c>
      <c r="M102" s="117">
        <f ca="1">OFFSET('Tab-387-4'!$J$13,J102,IF(K102=1,(K102-L102)*2,IF(K102=2,K102-L102,0)))</f>
        <v>0</v>
      </c>
      <c r="N102" s="118">
        <f t="shared" ca="1" si="8"/>
        <v>0</v>
      </c>
      <c r="P102" s="315"/>
      <c r="Q102" s="121"/>
      <c r="R102" s="122"/>
      <c r="S102" s="327"/>
      <c r="T102" s="123">
        <f t="shared" si="9"/>
        <v>0</v>
      </c>
      <c r="V102" s="120"/>
    </row>
    <row r="103" spans="1:22">
      <c r="A103" s="315"/>
      <c r="B103" s="121"/>
      <c r="C103" s="122"/>
      <c r="D103" s="169">
        <v>0</v>
      </c>
      <c r="E103" s="169">
        <v>0</v>
      </c>
      <c r="F103" s="198"/>
      <c r="G103" s="193" t="str">
        <f ca="1">OFFSET('Tab-387-4'!$C$13,Calc!J103,0)</f>
        <v/>
      </c>
      <c r="H103" s="194"/>
      <c r="I103" s="200" t="str">
        <f t="shared" si="7"/>
        <v/>
      </c>
      <c r="J103" s="200">
        <f t="shared" si="6"/>
        <v>0</v>
      </c>
      <c r="K103" s="116">
        <f ca="1">OFFSET('Tab-387-4'!$I$13,J103,0)</f>
        <v>0</v>
      </c>
      <c r="L103" s="116">
        <f t="shared" ca="1" si="10"/>
        <v>0</v>
      </c>
      <c r="M103" s="117">
        <f ca="1">OFFSET('Tab-387-4'!$J$13,J103,IF(K103=1,(K103-L103)*2,IF(K103=2,K103-L103,0)))</f>
        <v>0</v>
      </c>
      <c r="N103" s="118">
        <f t="shared" ca="1" si="8"/>
        <v>0</v>
      </c>
      <c r="P103" s="315"/>
      <c r="Q103" s="121"/>
      <c r="R103" s="122"/>
      <c r="S103" s="327"/>
      <c r="T103" s="123">
        <f t="shared" si="9"/>
        <v>0</v>
      </c>
      <c r="V103" s="120"/>
    </row>
    <row r="104" spans="1:22">
      <c r="A104" s="315"/>
      <c r="B104" s="121"/>
      <c r="C104" s="122"/>
      <c r="D104" s="169">
        <v>0</v>
      </c>
      <c r="E104" s="169">
        <v>0</v>
      </c>
      <c r="F104" s="198"/>
      <c r="G104" s="193" t="str">
        <f ca="1">OFFSET('Tab-387-4'!$C$13,Calc!J104,0)</f>
        <v/>
      </c>
      <c r="H104" s="194"/>
      <c r="I104" s="200" t="str">
        <f t="shared" si="7"/>
        <v/>
      </c>
      <c r="J104" s="200">
        <f t="shared" si="6"/>
        <v>0</v>
      </c>
      <c r="K104" s="116">
        <f ca="1">OFFSET('Tab-387-4'!$I$13,J104,0)</f>
        <v>0</v>
      </c>
      <c r="L104" s="116">
        <f t="shared" ca="1" si="10"/>
        <v>0</v>
      </c>
      <c r="M104" s="117">
        <f ca="1">OFFSET('Tab-387-4'!$J$13,J104,IF(K104=1,(K104-L104)*2,IF(K104=2,K104-L104,0)))</f>
        <v>0</v>
      </c>
      <c r="N104" s="118">
        <f t="shared" ca="1" si="8"/>
        <v>0</v>
      </c>
      <c r="P104" s="315"/>
      <c r="Q104" s="121"/>
      <c r="R104" s="122"/>
      <c r="S104" s="327"/>
      <c r="T104" s="123">
        <f t="shared" si="9"/>
        <v>0</v>
      </c>
      <c r="V104" s="120"/>
    </row>
    <row r="105" spans="1:22">
      <c r="A105" s="322"/>
      <c r="B105" s="121"/>
      <c r="C105" s="122"/>
      <c r="D105" s="169">
        <v>0</v>
      </c>
      <c r="E105" s="169">
        <v>0</v>
      </c>
      <c r="F105" s="198"/>
      <c r="G105" s="193" t="str">
        <f ca="1">OFFSET('Tab-387-4'!$C$13,Calc!J105,0)</f>
        <v/>
      </c>
      <c r="H105" s="194"/>
      <c r="I105" s="200" t="str">
        <f t="shared" si="7"/>
        <v/>
      </c>
      <c r="J105" s="200">
        <f t="shared" si="6"/>
        <v>0</v>
      </c>
      <c r="K105" s="116">
        <f ca="1">OFFSET('Tab-387-4'!$I$13,J105,0)</f>
        <v>0</v>
      </c>
      <c r="L105" s="116">
        <f t="shared" ca="1" si="10"/>
        <v>0</v>
      </c>
      <c r="M105" s="117">
        <f ca="1">OFFSET('Tab-387-4'!$J$13,J105,IF(K105=1,(K105-L105)*2,IF(K105=2,K105-L105,0)))</f>
        <v>0</v>
      </c>
      <c r="N105" s="118">
        <f t="shared" ca="1" si="8"/>
        <v>0</v>
      </c>
      <c r="P105" s="315"/>
      <c r="Q105" s="121"/>
      <c r="R105" s="122"/>
      <c r="S105" s="327"/>
      <c r="T105" s="123">
        <f t="shared" si="9"/>
        <v>0</v>
      </c>
      <c r="V105" s="120"/>
    </row>
    <row r="106" spans="1:22" ht="12.75" thickBot="1">
      <c r="A106" s="316"/>
      <c r="B106" s="128"/>
      <c r="C106" s="129"/>
      <c r="D106" s="171">
        <v>0</v>
      </c>
      <c r="E106" s="171">
        <v>0</v>
      </c>
      <c r="F106" s="332"/>
      <c r="G106" s="191" t="str">
        <f ca="1">OFFSET('Tab-387-4'!$C$13,Calc!J106,0)</f>
        <v/>
      </c>
      <c r="H106" s="320"/>
      <c r="I106" s="321" t="str">
        <f t="shared" si="7"/>
        <v/>
      </c>
      <c r="J106" s="321">
        <f t="shared" si="6"/>
        <v>0</v>
      </c>
      <c r="K106" s="126">
        <f ca="1">OFFSET('Tab-387-4'!$I$13,J106,0)</f>
        <v>0</v>
      </c>
      <c r="L106" s="116">
        <f t="shared" ca="1" si="10"/>
        <v>0</v>
      </c>
      <c r="M106" s="117">
        <f ca="1">OFFSET('Tab-387-4'!$J$13,J106,IF(K106=1,(K106-L106)*2,IF(K106=2,K106-L106,0)))</f>
        <v>0</v>
      </c>
      <c r="N106" s="130">
        <f t="shared" ca="1" si="8"/>
        <v>0</v>
      </c>
      <c r="P106" s="316"/>
      <c r="Q106" s="128"/>
      <c r="R106" s="129"/>
      <c r="S106" s="328"/>
      <c r="T106" s="130">
        <f t="shared" si="9"/>
        <v>0</v>
      </c>
      <c r="V106" s="120"/>
    </row>
  </sheetData>
  <sheetProtection password="994E" sheet="1" objects="1" scenarios="1"/>
  <mergeCells count="17">
    <mergeCell ref="A18:B18"/>
    <mergeCell ref="A19:B19"/>
    <mergeCell ref="N11:T11"/>
    <mergeCell ref="N12:T12"/>
    <mergeCell ref="N13:T13"/>
    <mergeCell ref="N14:T14"/>
    <mergeCell ref="N15:T15"/>
    <mergeCell ref="D21:E21"/>
    <mergeCell ref="N1:S1"/>
    <mergeCell ref="T18:T20"/>
    <mergeCell ref="F20:H20"/>
    <mergeCell ref="N4:T7"/>
    <mergeCell ref="C4:H4"/>
    <mergeCell ref="C6:H6"/>
    <mergeCell ref="C7:H7"/>
    <mergeCell ref="C8:H8"/>
    <mergeCell ref="D18:E18"/>
  </mergeCells>
  <conditionalFormatting sqref="K22">
    <cfRule type="aboveAverage" priority="57" equalAverage="1"/>
  </conditionalFormatting>
  <conditionalFormatting sqref="D22:D106">
    <cfRule type="expression" dxfId="19" priority="34">
      <formula>K22&gt;=1</formula>
    </cfRule>
  </conditionalFormatting>
  <conditionalFormatting sqref="E22:E106">
    <cfRule type="expression" dxfId="18" priority="33">
      <formula>K22&gt;=2</formula>
    </cfRule>
  </conditionalFormatting>
  <conditionalFormatting sqref="D22:E106">
    <cfRule type="cellIs" dxfId="17" priority="8" operator="equal">
      <formula>1</formula>
    </cfRule>
  </conditionalFormatting>
  <conditionalFormatting sqref="C8:G8">
    <cfRule type="cellIs" dxfId="16" priority="6" operator="equal">
      <formula>F_Status</formula>
    </cfRule>
  </conditionalFormatting>
  <conditionalFormatting sqref="G15">
    <cfRule type="cellIs" dxfId="15" priority="4" operator="equal">
      <formula>T_erfüllt</formula>
    </cfRule>
    <cfRule type="cellIs" dxfId="14" priority="5" operator="equal">
      <formula>T_n_erfüllt</formula>
    </cfRule>
  </conditionalFormatting>
  <conditionalFormatting sqref="K23">
    <cfRule type="aboveAverage" priority="3" equalAverage="1"/>
  </conditionalFormatting>
  <conditionalFormatting sqref="K23:K106">
    <cfRule type="aboveAverage" priority="2" equalAverage="1"/>
  </conditionalFormatting>
  <conditionalFormatting sqref="N1:S1">
    <cfRule type="cellIs" dxfId="13" priority="1" operator="equal">
      <formula>T_erfüllt_2</formula>
    </cfRule>
  </conditionalFormatting>
  <dataValidations count="3">
    <dataValidation type="list" showInputMessage="1" showErrorMessage="1" sqref="D22:E106" xr:uid="{00000000-0002-0000-0200-000000000000}">
      <formula1>"0,1"</formula1>
    </dataValidation>
    <dataValidation type="list" errorStyle="information" allowBlank="1" sqref="F22:F106" xr:uid="{00000000-0002-0000-0200-000001000000}">
      <formula1>L_Raumnutzung_Vergl</formula1>
    </dataValidation>
    <dataValidation type="list" allowBlank="1" showInputMessage="1" showErrorMessage="1" sqref="C8:G8" xr:uid="{00000000-0002-0000-0200-000002000000}">
      <formula1>L_Status</formula1>
    </dataValidation>
  </dataValidations>
  <hyperlinks>
    <hyperlink ref="F20:H20" location="'Tab-387-4'!A1" display="'Tab-387-4'!A1" xr:uid="{00000000-0004-0000-0200-000000000000}"/>
  </hyperlinks>
  <pageMargins left="0.70866141732283472" right="0.51181102362204722" top="0.78740157480314965" bottom="0.70866141732283472" header="0.31496062992125984" footer="0.31496062992125984"/>
  <pageSetup paperSize="9" scale="71" fitToHeight="0" orientation="landscape" r:id="rId1"/>
  <headerFooter>
    <oddHeader>&amp;R&amp;9&amp;D</oddHeader>
    <oddFooter>&amp;L&amp;9&amp;Z&amp;F&amp;R&amp;9Seite &amp;P von &amp;N</oddFooter>
  </headerFooter>
  <ignoredErrors>
    <ignoredError sqref="N11:N13" unlockedFormula="1"/>
    <ignoredError sqref="A25:A26 P25:P106 F22:F23 F33:F105 F26 A66:A106"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33" r:id="rId4" name="Check Box 9">
              <controlPr defaultSize="0" autoFill="0" autoLine="0" autoPict="0">
                <anchor moveWithCells="1">
                  <from>
                    <xdr:col>13</xdr:col>
                    <xdr:colOff>0</xdr:colOff>
                    <xdr:row>9</xdr:row>
                    <xdr:rowOff>123825</xdr:rowOff>
                  </from>
                  <to>
                    <xdr:col>13</xdr:col>
                    <xdr:colOff>304800</xdr:colOff>
                    <xdr:row>11</xdr:row>
                    <xdr:rowOff>28575</xdr:rowOff>
                  </to>
                </anchor>
              </controlPr>
            </control>
          </mc:Choice>
        </mc:AlternateContent>
        <mc:AlternateContent xmlns:mc="http://schemas.openxmlformats.org/markup-compatibility/2006">
          <mc:Choice Requires="x14">
            <control shapeId="1038" r:id="rId5" name="Check Box 14">
              <controlPr defaultSize="0" autoFill="0" autoLine="0" autoPict="0">
                <anchor moveWithCells="1">
                  <from>
                    <xdr:col>12</xdr:col>
                    <xdr:colOff>809625</xdr:colOff>
                    <xdr:row>10</xdr:row>
                    <xdr:rowOff>123825</xdr:rowOff>
                  </from>
                  <to>
                    <xdr:col>13</xdr:col>
                    <xdr:colOff>304800</xdr:colOff>
                    <xdr:row>12</xdr:row>
                    <xdr:rowOff>38100</xdr:rowOff>
                  </to>
                </anchor>
              </controlPr>
            </control>
          </mc:Choice>
        </mc:AlternateContent>
        <mc:AlternateContent xmlns:mc="http://schemas.openxmlformats.org/markup-compatibility/2006">
          <mc:Choice Requires="x14">
            <control shapeId="1039" r:id="rId6" name="Check Box 15">
              <controlPr defaultSize="0" autoFill="0" autoLine="0" autoPict="0">
                <anchor moveWithCells="1">
                  <from>
                    <xdr:col>12</xdr:col>
                    <xdr:colOff>809625</xdr:colOff>
                    <xdr:row>11</xdr:row>
                    <xdr:rowOff>123825</xdr:rowOff>
                  </from>
                  <to>
                    <xdr:col>13</xdr:col>
                    <xdr:colOff>304800</xdr:colOff>
                    <xdr:row>13</xdr:row>
                    <xdr:rowOff>38100</xdr:rowOff>
                  </to>
                </anchor>
              </controlPr>
            </control>
          </mc:Choice>
        </mc:AlternateContent>
        <mc:AlternateContent xmlns:mc="http://schemas.openxmlformats.org/markup-compatibility/2006">
          <mc:Choice Requires="x14">
            <control shapeId="1040" r:id="rId7" name="Check Box 16">
              <controlPr defaultSize="0" autoFill="0" autoLine="0" autoPict="0">
                <anchor moveWithCells="1">
                  <from>
                    <xdr:col>12</xdr:col>
                    <xdr:colOff>809625</xdr:colOff>
                    <xdr:row>12</xdr:row>
                    <xdr:rowOff>123825</xdr:rowOff>
                  </from>
                  <to>
                    <xdr:col>13</xdr:col>
                    <xdr:colOff>304800</xdr:colOff>
                    <xdr:row>14</xdr:row>
                    <xdr:rowOff>38100</xdr:rowOff>
                  </to>
                </anchor>
              </controlPr>
            </control>
          </mc:Choice>
        </mc:AlternateContent>
        <mc:AlternateContent xmlns:mc="http://schemas.openxmlformats.org/markup-compatibility/2006">
          <mc:Choice Requires="x14">
            <control shapeId="1041" r:id="rId8" name="Check Box 17">
              <controlPr defaultSize="0" autoFill="0" autoLine="0" autoPict="0">
                <anchor moveWithCells="1">
                  <from>
                    <xdr:col>12</xdr:col>
                    <xdr:colOff>809625</xdr:colOff>
                    <xdr:row>13</xdr:row>
                    <xdr:rowOff>123825</xdr:rowOff>
                  </from>
                  <to>
                    <xdr:col>13</xdr:col>
                    <xdr:colOff>304800</xdr:colOff>
                    <xdr:row>15</xdr:row>
                    <xdr:rowOff>28575</xdr:rowOff>
                  </to>
                </anchor>
              </controlPr>
            </control>
          </mc:Choice>
        </mc:AlternateContent>
        <mc:AlternateContent xmlns:mc="http://schemas.openxmlformats.org/markup-compatibility/2006">
          <mc:Choice Requires="x14">
            <control shapeId="1042" r:id="rId9" name="Check Box 18">
              <controlPr defaultSize="0" autoFill="0" autoLine="0" autoPict="0">
                <anchor moveWithCells="1">
                  <from>
                    <xdr:col>12</xdr:col>
                    <xdr:colOff>809625</xdr:colOff>
                    <xdr:row>11</xdr:row>
                    <xdr:rowOff>123825</xdr:rowOff>
                  </from>
                  <to>
                    <xdr:col>13</xdr:col>
                    <xdr:colOff>304800</xdr:colOff>
                    <xdr:row>13</xdr:row>
                    <xdr:rowOff>38100</xdr:rowOff>
                  </to>
                </anchor>
              </controlPr>
            </control>
          </mc:Choice>
        </mc:AlternateContent>
        <mc:AlternateContent xmlns:mc="http://schemas.openxmlformats.org/markup-compatibility/2006">
          <mc:Choice Requires="x14">
            <control shapeId="1043" r:id="rId10" name="Check Box 19">
              <controlPr defaultSize="0" autoFill="0" autoLine="0" autoPict="0">
                <anchor moveWithCells="1">
                  <from>
                    <xdr:col>12</xdr:col>
                    <xdr:colOff>809625</xdr:colOff>
                    <xdr:row>12</xdr:row>
                    <xdr:rowOff>123825</xdr:rowOff>
                  </from>
                  <to>
                    <xdr:col>13</xdr:col>
                    <xdr:colOff>304800</xdr:colOff>
                    <xdr:row>14</xdr:row>
                    <xdr:rowOff>38100</xdr:rowOff>
                  </to>
                </anchor>
              </controlPr>
            </control>
          </mc:Choice>
        </mc:AlternateContent>
        <mc:AlternateContent xmlns:mc="http://schemas.openxmlformats.org/markup-compatibility/2006">
          <mc:Choice Requires="x14">
            <control shapeId="1044" r:id="rId11" name="Check Box 20">
              <controlPr defaultSize="0" autoFill="0" autoLine="0" autoPict="0">
                <anchor moveWithCells="1">
                  <from>
                    <xdr:col>12</xdr:col>
                    <xdr:colOff>809625</xdr:colOff>
                    <xdr:row>12</xdr:row>
                    <xdr:rowOff>123825</xdr:rowOff>
                  </from>
                  <to>
                    <xdr:col>13</xdr:col>
                    <xdr:colOff>304800</xdr:colOff>
                    <xdr:row>14</xdr:row>
                    <xdr:rowOff>38100</xdr:rowOff>
                  </to>
                </anchor>
              </controlPr>
            </control>
          </mc:Choice>
        </mc:AlternateContent>
        <mc:AlternateContent xmlns:mc="http://schemas.openxmlformats.org/markup-compatibility/2006">
          <mc:Choice Requires="x14">
            <control shapeId="1045" r:id="rId12" name="Check Box 21">
              <controlPr defaultSize="0" autoFill="0" autoLine="0" autoPict="0">
                <anchor moveWithCells="1">
                  <from>
                    <xdr:col>12</xdr:col>
                    <xdr:colOff>809625</xdr:colOff>
                    <xdr:row>13</xdr:row>
                    <xdr:rowOff>123825</xdr:rowOff>
                  </from>
                  <to>
                    <xdr:col>13</xdr:col>
                    <xdr:colOff>304800</xdr:colOff>
                    <xdr:row>15</xdr:row>
                    <xdr:rowOff>28575</xdr:rowOff>
                  </to>
                </anchor>
              </controlPr>
            </control>
          </mc:Choice>
        </mc:AlternateContent>
        <mc:AlternateContent xmlns:mc="http://schemas.openxmlformats.org/markup-compatibility/2006">
          <mc:Choice Requires="x14">
            <control shapeId="1046" r:id="rId13" name="Check Box 22">
              <controlPr defaultSize="0" autoFill="0" autoLine="0" autoPict="0">
                <anchor moveWithCells="1">
                  <from>
                    <xdr:col>12</xdr:col>
                    <xdr:colOff>809625</xdr:colOff>
                    <xdr:row>13</xdr:row>
                    <xdr:rowOff>123825</xdr:rowOff>
                  </from>
                  <to>
                    <xdr:col>13</xdr:col>
                    <xdr:colOff>304800</xdr:colOff>
                    <xdr:row>15</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2"/>
  <dimension ref="A1:U56"/>
  <sheetViews>
    <sheetView showGridLines="0" topLeftCell="B6" workbookViewId="0">
      <selection activeCell="C15" sqref="C15"/>
    </sheetView>
  </sheetViews>
  <sheetFormatPr baseColWidth="10" defaultRowHeight="12"/>
  <cols>
    <col min="1" max="1" width="11.42578125" style="95" hidden="1" customWidth="1"/>
    <col min="2" max="2" width="7.28515625" style="95" customWidth="1"/>
    <col min="3" max="3" width="25.28515625" style="95" customWidth="1"/>
    <col min="4" max="5" width="11.42578125" style="95"/>
    <col min="6" max="6" width="11" style="95" customWidth="1"/>
    <col min="7" max="7" width="11.42578125" style="95"/>
    <col min="8" max="8" width="12.85546875" style="95" customWidth="1"/>
    <col min="9" max="9" width="11.42578125" style="95"/>
    <col min="10" max="10" width="7.85546875" style="95" customWidth="1"/>
    <col min="11" max="12" width="6.85546875" style="95" customWidth="1"/>
    <col min="13" max="19" width="7.42578125" style="95" customWidth="1"/>
    <col min="20" max="20" width="16.140625" style="95" customWidth="1"/>
    <col min="21" max="16384" width="11.42578125" style="95"/>
  </cols>
  <sheetData>
    <row r="1" spans="1:21" ht="12" hidden="1" customHeight="1">
      <c r="I1" s="394" t="str">
        <f ca="1">Language!D91</f>
        <v>Zurück zur Berechnung</v>
      </c>
      <c r="J1" s="394"/>
      <c r="K1" s="394"/>
      <c r="L1" s="394"/>
    </row>
    <row r="2" spans="1:21" ht="12" hidden="1" customHeight="1">
      <c r="I2" s="394"/>
      <c r="J2" s="394"/>
      <c r="K2" s="394"/>
      <c r="L2" s="394"/>
    </row>
    <row r="3" spans="1:21" ht="12" hidden="1" customHeight="1">
      <c r="I3" s="394"/>
      <c r="J3" s="394"/>
      <c r="K3" s="394"/>
      <c r="L3" s="394"/>
    </row>
    <row r="4" spans="1:21" ht="12" hidden="1" customHeight="1">
      <c r="I4" s="394"/>
      <c r="J4" s="394"/>
      <c r="K4" s="394"/>
      <c r="L4" s="394"/>
    </row>
    <row r="5" spans="1:21" ht="12" hidden="1" customHeight="1">
      <c r="I5" s="394"/>
      <c r="J5" s="394"/>
      <c r="K5" s="394"/>
      <c r="L5" s="394"/>
    </row>
    <row r="6" spans="1:21">
      <c r="B6" s="95" t="str">
        <f ca="1">Language!D88</f>
        <v>Daten der Raumnutzungen</v>
      </c>
      <c r="I6" s="394"/>
      <c r="J6" s="394"/>
      <c r="K6" s="394"/>
      <c r="L6" s="394"/>
    </row>
    <row r="7" spans="1:21">
      <c r="B7" s="95" t="str">
        <f ca="1">Language!D89</f>
        <v>für die Berechnung der Anforderung:</v>
      </c>
    </row>
    <row r="8" spans="1:21" ht="12.75" thickBot="1">
      <c r="B8" s="216" t="str">
        <f ca="1">Language!D90</f>
        <v>(Auf Basis SIA 387/4, Tabelle Anhang A)</v>
      </c>
      <c r="J8" s="95" t="str">
        <f ca="1">IF(U13=1,Q8,"")</f>
        <v>erhöhte Anforderungen</v>
      </c>
      <c r="N8" s="95" t="str">
        <f ca="1">Language!D112</f>
        <v>gesetzliche Anforderungen</v>
      </c>
      <c r="Q8" s="95" t="str">
        <f ca="1">Language!D113</f>
        <v>erhöhte Anforderungen</v>
      </c>
    </row>
    <row r="9" spans="1:21" s="211" customFormat="1" ht="15" customHeight="1">
      <c r="A9" s="215" t="s">
        <v>244</v>
      </c>
      <c r="B9" s="217" t="str">
        <f ca="1">Language!D92</f>
        <v>Nr.</v>
      </c>
      <c r="C9" s="218" t="str">
        <f ca="1">Language!D117</f>
        <v>Raumnutzung</v>
      </c>
      <c r="D9" s="384" t="str">
        <f ca="1">Language!D94</f>
        <v xml:space="preserve">spezifische Leistung </v>
      </c>
      <c r="E9" s="385"/>
      <c r="F9" s="386" t="str">
        <f ca="1">Language!D96</f>
        <v>Standardnutzungen mit Präsenz</v>
      </c>
      <c r="G9" s="387"/>
      <c r="H9" s="388"/>
      <c r="I9" s="219" t="str">
        <f ca="1">Language!D108</f>
        <v>Anforderung</v>
      </c>
      <c r="J9" s="386" t="str">
        <f ca="1">Language!D114</f>
        <v>Einfluss Steuerung</v>
      </c>
      <c r="K9" s="387"/>
      <c r="L9" s="388"/>
      <c r="N9" s="386" t="str">
        <f ca="1">J9</f>
        <v>Einfluss Steuerung</v>
      </c>
      <c r="O9" s="387"/>
      <c r="P9" s="388"/>
      <c r="Q9" s="386" t="str">
        <f ca="1">N9</f>
        <v>Einfluss Steuerung</v>
      </c>
      <c r="R9" s="387"/>
      <c r="S9" s="388"/>
    </row>
    <row r="10" spans="1:21" s="211" customFormat="1">
      <c r="A10" s="212" t="s">
        <v>245</v>
      </c>
      <c r="B10" s="220" t="str">
        <f ca="1">Language!D93</f>
        <v/>
      </c>
      <c r="C10" s="221" t="str">
        <f ca="1">Language!D118</f>
        <v/>
      </c>
      <c r="D10" s="389" t="str">
        <f ca="1">Language!D95</f>
        <v>W/m²</v>
      </c>
      <c r="E10" s="390"/>
      <c r="F10" s="391" t="str">
        <f ca="1">Language!D97</f>
        <v/>
      </c>
      <c r="G10" s="392"/>
      <c r="H10" s="393"/>
      <c r="I10" s="222" t="str">
        <f ca="1">Language!D109</f>
        <v>Steuerung</v>
      </c>
      <c r="J10" s="391" t="str">
        <f ca="1">Language!D115</f>
        <v>W/m²</v>
      </c>
      <c r="K10" s="392"/>
      <c r="L10" s="393"/>
      <c r="N10" s="391" t="str">
        <f ca="1">J10</f>
        <v>W/m²</v>
      </c>
      <c r="O10" s="392"/>
      <c r="P10" s="393"/>
      <c r="Q10" s="391" t="str">
        <f ca="1">N10</f>
        <v>W/m²</v>
      </c>
      <c r="R10" s="392"/>
      <c r="S10" s="393"/>
    </row>
    <row r="11" spans="1:21" s="211" customFormat="1">
      <c r="A11" s="213" t="s">
        <v>226</v>
      </c>
      <c r="B11" s="223"/>
      <c r="C11" s="221"/>
      <c r="D11" s="224" t="str">
        <f ca="1">Language!D98</f>
        <v>für Grenzwert</v>
      </c>
      <c r="E11" s="225" t="str">
        <f ca="1">Language!D100</f>
        <v>für Zielwert</v>
      </c>
      <c r="F11" s="226" t="str">
        <f ca="1">Language!D102</f>
        <v>dauernde</v>
      </c>
      <c r="G11" s="226" t="str">
        <f ca="1">Language!D104</f>
        <v>normale</v>
      </c>
      <c r="H11" s="227" t="str">
        <f ca="1">Language!D106</f>
        <v>sporadische</v>
      </c>
      <c r="I11" s="222" t="str">
        <f ca="1">Language!D110</f>
        <v/>
      </c>
      <c r="J11" s="226">
        <v>0</v>
      </c>
      <c r="K11" s="226">
        <v>1</v>
      </c>
      <c r="L11" s="227">
        <v>2</v>
      </c>
      <c r="N11" s="226">
        <v>0</v>
      </c>
      <c r="O11" s="226">
        <v>1</v>
      </c>
      <c r="P11" s="227">
        <v>2</v>
      </c>
      <c r="Q11" s="226">
        <v>0</v>
      </c>
      <c r="R11" s="226">
        <v>1</v>
      </c>
      <c r="S11" s="227">
        <v>2</v>
      </c>
    </row>
    <row r="12" spans="1:21" ht="12.75" thickBot="1">
      <c r="A12" s="214"/>
      <c r="B12" s="228"/>
      <c r="C12" s="229"/>
      <c r="D12" s="230" t="str">
        <f ca="1">Language!D99</f>
        <v/>
      </c>
      <c r="E12" s="231" t="str">
        <f ca="1">Language!D101</f>
        <v/>
      </c>
      <c r="F12" s="232" t="str">
        <f ca="1">Language!D103</f>
        <v>Präsenz</v>
      </c>
      <c r="G12" s="232" t="str">
        <f ca="1">Language!D105</f>
        <v>Präsenz</v>
      </c>
      <c r="H12" s="233" t="str">
        <f ca="1">Language!D107</f>
        <v>Präsenz</v>
      </c>
      <c r="I12" s="234" t="str">
        <f ca="1">Language!D111</f>
        <v/>
      </c>
      <c r="J12" s="232"/>
      <c r="K12" s="232"/>
      <c r="L12" s="233"/>
      <c r="N12" s="232"/>
      <c r="O12" s="232"/>
      <c r="P12" s="233"/>
      <c r="Q12" s="232"/>
      <c r="R12" s="232"/>
      <c r="S12" s="233"/>
    </row>
    <row r="13" spans="1:21" hidden="1">
      <c r="A13" s="95" t="str">
        <f>TRIM(B13)</f>
        <v>Leerzeile</v>
      </c>
      <c r="B13" s="95" t="s">
        <v>229</v>
      </c>
      <c r="C13" s="95" t="str">
        <f>""</f>
        <v/>
      </c>
      <c r="I13" s="95">
        <v>0</v>
      </c>
      <c r="J13" s="95">
        <v>0</v>
      </c>
      <c r="K13" s="95">
        <v>0</v>
      </c>
      <c r="L13" s="95">
        <v>0</v>
      </c>
      <c r="N13" s="95">
        <v>0</v>
      </c>
      <c r="O13" s="95">
        <v>0</v>
      </c>
      <c r="P13" s="95">
        <v>0</v>
      </c>
      <c r="Q13" s="95">
        <v>0</v>
      </c>
      <c r="R13" s="95">
        <v>0</v>
      </c>
      <c r="S13" s="95">
        <v>0</v>
      </c>
      <c r="T13" s="95" t="s">
        <v>461</v>
      </c>
      <c r="U13" s="95">
        <f ca="1">Anfind</f>
        <v>1</v>
      </c>
    </row>
    <row r="14" spans="1:21">
      <c r="A14" s="199" t="str">
        <f>TRIM(B14)</f>
        <v>2.1</v>
      </c>
      <c r="B14" s="195" t="s">
        <v>201</v>
      </c>
      <c r="C14" s="98" t="str">
        <f ca="1">Language!D119</f>
        <v>Hotelzimmer</v>
      </c>
      <c r="D14" s="150">
        <v>7.7</v>
      </c>
      <c r="E14" s="150">
        <v>5</v>
      </c>
      <c r="F14" s="100" t="s">
        <v>74</v>
      </c>
      <c r="G14" s="100"/>
      <c r="H14" s="101"/>
      <c r="I14" s="172">
        <v>0</v>
      </c>
      <c r="J14" s="173">
        <f t="shared" ref="J14:J56" ca="1" si="0">OFFSET(N14,0,Anfind*3)</f>
        <v>5</v>
      </c>
      <c r="K14" s="173">
        <f t="shared" ref="K14:K56" ca="1" si="1">OFFSET(O14,0,Anfind*3)</f>
        <v>4.3</v>
      </c>
      <c r="L14" s="174">
        <f t="shared" ref="L14:L56" ca="1" si="2">OFFSET(P14,0,Anfind*3)</f>
        <v>3.5999999999999996</v>
      </c>
      <c r="N14" s="173">
        <f>D14</f>
        <v>7.7</v>
      </c>
      <c r="O14" s="173">
        <f>ROUND((N14+P14)/2,1)</f>
        <v>6.4</v>
      </c>
      <c r="P14" s="174">
        <f>E14</f>
        <v>5</v>
      </c>
      <c r="Q14" s="173">
        <f>P14</f>
        <v>5</v>
      </c>
      <c r="R14" s="173">
        <f>ROUND((Q14+S14)/2,1)</f>
        <v>4.3</v>
      </c>
      <c r="S14" s="174">
        <f>Q14-(O14-P14)</f>
        <v>3.5999999999999996</v>
      </c>
    </row>
    <row r="15" spans="1:21">
      <c r="A15" s="199" t="str">
        <f t="shared" ref="A15:A56" si="3">TRIM(B15)</f>
        <v>2.2</v>
      </c>
      <c r="B15" s="195" t="s">
        <v>202</v>
      </c>
      <c r="C15" s="98" t="str">
        <f ca="1">Language!D120</f>
        <v>Empfang, Lobby</v>
      </c>
      <c r="D15" s="150">
        <v>6.6</v>
      </c>
      <c r="E15" s="150">
        <v>4.3</v>
      </c>
      <c r="F15" s="100" t="s">
        <v>74</v>
      </c>
      <c r="G15" s="100"/>
      <c r="H15" s="101"/>
      <c r="I15" s="172">
        <v>0</v>
      </c>
      <c r="J15" s="173">
        <f t="shared" ca="1" si="0"/>
        <v>4.3</v>
      </c>
      <c r="K15" s="173">
        <f t="shared" ca="1" si="1"/>
        <v>3.7</v>
      </c>
      <c r="L15" s="174">
        <f t="shared" ca="1" si="2"/>
        <v>3.0999999999999996</v>
      </c>
      <c r="N15" s="173">
        <f t="shared" ref="N15:N56" si="4">D15</f>
        <v>6.6</v>
      </c>
      <c r="O15" s="173">
        <f t="shared" ref="O15:O56" si="5">ROUND((N15+P15)/2,1)</f>
        <v>5.5</v>
      </c>
      <c r="P15" s="174">
        <f t="shared" ref="P15:P56" si="6">E15</f>
        <v>4.3</v>
      </c>
      <c r="Q15" s="173">
        <f t="shared" ref="Q15:Q56" si="7">P15</f>
        <v>4.3</v>
      </c>
      <c r="R15" s="173">
        <f t="shared" ref="R15:R56" si="8">ROUND((Q15+S15)/2,1)</f>
        <v>3.7</v>
      </c>
      <c r="S15" s="174">
        <f t="shared" ref="S15:S56" si="9">Q15-(O15-P15)</f>
        <v>3.0999999999999996</v>
      </c>
    </row>
    <row r="16" spans="1:21">
      <c r="A16" s="199" t="str">
        <f t="shared" si="3"/>
        <v>3.1</v>
      </c>
      <c r="B16" s="195" t="s">
        <v>199</v>
      </c>
      <c r="C16" s="98" t="str">
        <f ca="1">Language!D121</f>
        <v>Einzel-, Gruppenbüro</v>
      </c>
      <c r="D16" s="150">
        <v>12.5</v>
      </c>
      <c r="E16" s="150">
        <v>8.1</v>
      </c>
      <c r="F16" s="100"/>
      <c r="G16" s="100" t="s">
        <v>74</v>
      </c>
      <c r="H16" s="101"/>
      <c r="I16" s="172">
        <v>2</v>
      </c>
      <c r="J16" s="173">
        <f t="shared" ca="1" si="0"/>
        <v>8.1</v>
      </c>
      <c r="K16" s="173">
        <f t="shared" ca="1" si="1"/>
        <v>7</v>
      </c>
      <c r="L16" s="174">
        <f t="shared" ca="1" si="2"/>
        <v>5.8999999999999986</v>
      </c>
      <c r="N16" s="173">
        <f t="shared" si="4"/>
        <v>12.5</v>
      </c>
      <c r="O16" s="173">
        <f t="shared" si="5"/>
        <v>10.3</v>
      </c>
      <c r="P16" s="174">
        <f t="shared" si="6"/>
        <v>8.1</v>
      </c>
      <c r="Q16" s="173">
        <f t="shared" si="7"/>
        <v>8.1</v>
      </c>
      <c r="R16" s="173">
        <f t="shared" si="8"/>
        <v>7</v>
      </c>
      <c r="S16" s="174">
        <f t="shared" si="9"/>
        <v>5.8999999999999986</v>
      </c>
    </row>
    <row r="17" spans="1:19">
      <c r="A17" s="199" t="str">
        <f t="shared" si="3"/>
        <v>3.2</v>
      </c>
      <c r="B17" s="195" t="s">
        <v>203</v>
      </c>
      <c r="C17" s="98" t="str">
        <f ca="1">Language!D122</f>
        <v>Grossraumbüro</v>
      </c>
      <c r="D17" s="150">
        <v>9.8000000000000007</v>
      </c>
      <c r="E17" s="150">
        <v>6.4</v>
      </c>
      <c r="F17" s="100"/>
      <c r="G17" s="100" t="s">
        <v>74</v>
      </c>
      <c r="H17" s="101"/>
      <c r="I17" s="172">
        <v>2</v>
      </c>
      <c r="J17" s="173">
        <f t="shared" ca="1" si="0"/>
        <v>6.4</v>
      </c>
      <c r="K17" s="173">
        <f t="shared" ca="1" si="1"/>
        <v>5.6</v>
      </c>
      <c r="L17" s="174">
        <f t="shared" ca="1" si="2"/>
        <v>4.7000000000000011</v>
      </c>
      <c r="N17" s="173">
        <f t="shared" si="4"/>
        <v>9.8000000000000007</v>
      </c>
      <c r="O17" s="173">
        <f t="shared" si="5"/>
        <v>8.1</v>
      </c>
      <c r="P17" s="174">
        <f t="shared" si="6"/>
        <v>6.4</v>
      </c>
      <c r="Q17" s="173">
        <f t="shared" si="7"/>
        <v>6.4</v>
      </c>
      <c r="R17" s="173">
        <f t="shared" si="8"/>
        <v>5.6</v>
      </c>
      <c r="S17" s="174">
        <f t="shared" si="9"/>
        <v>4.7000000000000011</v>
      </c>
    </row>
    <row r="18" spans="1:19">
      <c r="A18" s="199" t="str">
        <f t="shared" si="3"/>
        <v>3.3</v>
      </c>
      <c r="B18" s="195" t="s">
        <v>204</v>
      </c>
      <c r="C18" s="98" t="str">
        <f ca="1">Language!D123</f>
        <v>Sitzungszimmer</v>
      </c>
      <c r="D18" s="150">
        <v>12.5</v>
      </c>
      <c r="E18" s="150">
        <v>8.1</v>
      </c>
      <c r="F18" s="100"/>
      <c r="G18" s="100" t="s">
        <v>74</v>
      </c>
      <c r="H18" s="101"/>
      <c r="I18" s="172">
        <v>2</v>
      </c>
      <c r="J18" s="173">
        <f t="shared" ca="1" si="0"/>
        <v>8.1</v>
      </c>
      <c r="K18" s="173">
        <f t="shared" ca="1" si="1"/>
        <v>7</v>
      </c>
      <c r="L18" s="174">
        <f t="shared" ca="1" si="2"/>
        <v>5.8999999999999986</v>
      </c>
      <c r="N18" s="173">
        <f t="shared" si="4"/>
        <v>12.5</v>
      </c>
      <c r="O18" s="173">
        <f t="shared" si="5"/>
        <v>10.3</v>
      </c>
      <c r="P18" s="174">
        <f t="shared" si="6"/>
        <v>8.1</v>
      </c>
      <c r="Q18" s="173">
        <f t="shared" si="7"/>
        <v>8.1</v>
      </c>
      <c r="R18" s="173">
        <f t="shared" si="8"/>
        <v>7</v>
      </c>
      <c r="S18" s="174">
        <f t="shared" si="9"/>
        <v>5.8999999999999986</v>
      </c>
    </row>
    <row r="19" spans="1:19">
      <c r="A19" s="199" t="str">
        <f t="shared" si="3"/>
        <v>3.4</v>
      </c>
      <c r="B19" s="195" t="s">
        <v>200</v>
      </c>
      <c r="C19" s="98" t="str">
        <f ca="1">Language!D124</f>
        <v>Schalterhalle, Empfang</v>
      </c>
      <c r="D19" s="150">
        <v>7.1</v>
      </c>
      <c r="E19" s="150">
        <v>4.5999999999999996</v>
      </c>
      <c r="F19" s="100" t="s">
        <v>74</v>
      </c>
      <c r="G19" s="100"/>
      <c r="H19" s="101"/>
      <c r="I19" s="172">
        <v>0</v>
      </c>
      <c r="J19" s="173">
        <f t="shared" ca="1" si="0"/>
        <v>4.5999999999999996</v>
      </c>
      <c r="K19" s="173">
        <f t="shared" ca="1" si="1"/>
        <v>4</v>
      </c>
      <c r="L19" s="174">
        <f t="shared" ca="1" si="2"/>
        <v>3.2999999999999989</v>
      </c>
      <c r="N19" s="173">
        <f t="shared" si="4"/>
        <v>7.1</v>
      </c>
      <c r="O19" s="173">
        <f t="shared" si="5"/>
        <v>5.9</v>
      </c>
      <c r="P19" s="174">
        <f t="shared" si="6"/>
        <v>4.5999999999999996</v>
      </c>
      <c r="Q19" s="173">
        <f t="shared" si="7"/>
        <v>4.5999999999999996</v>
      </c>
      <c r="R19" s="173">
        <f t="shared" si="8"/>
        <v>4</v>
      </c>
      <c r="S19" s="174">
        <f t="shared" si="9"/>
        <v>3.2999999999999989</v>
      </c>
    </row>
    <row r="20" spans="1:19">
      <c r="A20" s="199" t="str">
        <f t="shared" si="3"/>
        <v>4.1</v>
      </c>
      <c r="B20" s="195" t="s">
        <v>205</v>
      </c>
      <c r="C20" s="98" t="str">
        <f ca="1">Language!D125</f>
        <v>Schulzimmer</v>
      </c>
      <c r="D20" s="150">
        <v>11</v>
      </c>
      <c r="E20" s="150">
        <v>7.2</v>
      </c>
      <c r="F20" s="100"/>
      <c r="G20" s="100" t="s">
        <v>74</v>
      </c>
      <c r="H20" s="101"/>
      <c r="I20" s="172">
        <v>2</v>
      </c>
      <c r="J20" s="173">
        <f t="shared" ca="1" si="0"/>
        <v>7.2</v>
      </c>
      <c r="K20" s="173">
        <f t="shared" ca="1" si="1"/>
        <v>6.3</v>
      </c>
      <c r="L20" s="174">
        <f t="shared" ca="1" si="2"/>
        <v>5.3000000000000007</v>
      </c>
      <c r="N20" s="173">
        <f t="shared" si="4"/>
        <v>11</v>
      </c>
      <c r="O20" s="173">
        <f t="shared" si="5"/>
        <v>9.1</v>
      </c>
      <c r="P20" s="174">
        <f t="shared" si="6"/>
        <v>7.2</v>
      </c>
      <c r="Q20" s="173">
        <f t="shared" si="7"/>
        <v>7.2</v>
      </c>
      <c r="R20" s="173">
        <f t="shared" si="8"/>
        <v>6.3</v>
      </c>
      <c r="S20" s="174">
        <f t="shared" si="9"/>
        <v>5.3000000000000007</v>
      </c>
    </row>
    <row r="21" spans="1:19">
      <c r="A21" s="199" t="str">
        <f t="shared" si="3"/>
        <v>4.2</v>
      </c>
      <c r="B21" s="195" t="s">
        <v>206</v>
      </c>
      <c r="C21" s="98" t="str">
        <f ca="1">Language!D126</f>
        <v>Lehrerzimmer</v>
      </c>
      <c r="D21" s="150">
        <v>7.5</v>
      </c>
      <c r="E21" s="150">
        <v>4.9000000000000004</v>
      </c>
      <c r="F21" s="100"/>
      <c r="G21" s="100" t="s">
        <v>74</v>
      </c>
      <c r="H21" s="101"/>
      <c r="I21" s="172">
        <v>2</v>
      </c>
      <c r="J21" s="173">
        <f t="shared" ca="1" si="0"/>
        <v>4.9000000000000004</v>
      </c>
      <c r="K21" s="173">
        <f t="shared" ca="1" si="1"/>
        <v>4.3</v>
      </c>
      <c r="L21" s="174">
        <f t="shared" ca="1" si="2"/>
        <v>3.6000000000000005</v>
      </c>
      <c r="N21" s="173">
        <f t="shared" si="4"/>
        <v>7.5</v>
      </c>
      <c r="O21" s="173">
        <f t="shared" si="5"/>
        <v>6.2</v>
      </c>
      <c r="P21" s="174">
        <f t="shared" si="6"/>
        <v>4.9000000000000004</v>
      </c>
      <c r="Q21" s="173">
        <f t="shared" si="7"/>
        <v>4.9000000000000004</v>
      </c>
      <c r="R21" s="173">
        <f t="shared" si="8"/>
        <v>4.3</v>
      </c>
      <c r="S21" s="174">
        <f t="shared" si="9"/>
        <v>3.6000000000000005</v>
      </c>
    </row>
    <row r="22" spans="1:19">
      <c r="A22" s="199" t="str">
        <f t="shared" si="3"/>
        <v>4.3</v>
      </c>
      <c r="B22" s="195" t="s">
        <v>207</v>
      </c>
      <c r="C22" s="98" t="str">
        <f ca="1">Language!D127</f>
        <v>Bibliothek</v>
      </c>
      <c r="D22" s="150">
        <v>5.9</v>
      </c>
      <c r="E22" s="150">
        <v>3.8</v>
      </c>
      <c r="F22" s="100"/>
      <c r="G22" s="100" t="s">
        <v>74</v>
      </c>
      <c r="H22" s="101"/>
      <c r="I22" s="172">
        <v>2</v>
      </c>
      <c r="J22" s="173">
        <f t="shared" ca="1" si="0"/>
        <v>3.8</v>
      </c>
      <c r="K22" s="173">
        <f t="shared" ca="1" si="1"/>
        <v>3.3</v>
      </c>
      <c r="L22" s="174">
        <f t="shared" ca="1" si="2"/>
        <v>2.6999999999999993</v>
      </c>
      <c r="N22" s="173">
        <f t="shared" si="4"/>
        <v>5.9</v>
      </c>
      <c r="O22" s="173">
        <f t="shared" si="5"/>
        <v>4.9000000000000004</v>
      </c>
      <c r="P22" s="174">
        <f t="shared" si="6"/>
        <v>3.8</v>
      </c>
      <c r="Q22" s="173">
        <f t="shared" si="7"/>
        <v>3.8</v>
      </c>
      <c r="R22" s="173">
        <f t="shared" si="8"/>
        <v>3.3</v>
      </c>
      <c r="S22" s="174">
        <f t="shared" si="9"/>
        <v>2.6999999999999993</v>
      </c>
    </row>
    <row r="23" spans="1:19">
      <c r="A23" s="199" t="str">
        <f t="shared" si="3"/>
        <v>4.4</v>
      </c>
      <c r="B23" s="195" t="s">
        <v>208</v>
      </c>
      <c r="C23" s="98" t="str">
        <f ca="1">Language!D128</f>
        <v>Hörsaal</v>
      </c>
      <c r="D23" s="150">
        <v>9.8000000000000007</v>
      </c>
      <c r="E23" s="150">
        <v>6.4</v>
      </c>
      <c r="F23" s="100"/>
      <c r="G23" s="100" t="s">
        <v>74</v>
      </c>
      <c r="H23" s="101"/>
      <c r="I23" s="172">
        <v>2</v>
      </c>
      <c r="J23" s="173">
        <f t="shared" ca="1" si="0"/>
        <v>6.4</v>
      </c>
      <c r="K23" s="173">
        <f t="shared" ca="1" si="1"/>
        <v>5.6</v>
      </c>
      <c r="L23" s="174">
        <f t="shared" ca="1" si="2"/>
        <v>4.7000000000000011</v>
      </c>
      <c r="N23" s="173">
        <f t="shared" si="4"/>
        <v>9.8000000000000007</v>
      </c>
      <c r="O23" s="173">
        <f t="shared" si="5"/>
        <v>8.1</v>
      </c>
      <c r="P23" s="174">
        <f t="shared" si="6"/>
        <v>6.4</v>
      </c>
      <c r="Q23" s="173">
        <f t="shared" si="7"/>
        <v>6.4</v>
      </c>
      <c r="R23" s="173">
        <f t="shared" si="8"/>
        <v>5.6</v>
      </c>
      <c r="S23" s="174">
        <f t="shared" si="9"/>
        <v>4.7000000000000011</v>
      </c>
    </row>
    <row r="24" spans="1:19">
      <c r="A24" s="199" t="str">
        <f t="shared" si="3"/>
        <v>4.5</v>
      </c>
      <c r="B24" s="195" t="s">
        <v>210</v>
      </c>
      <c r="C24" s="98" t="str">
        <f ca="1">Language!D129</f>
        <v>Schulfachraum</v>
      </c>
      <c r="D24" s="150">
        <v>11</v>
      </c>
      <c r="E24" s="150">
        <v>7.2</v>
      </c>
      <c r="F24" s="100"/>
      <c r="G24" s="100" t="s">
        <v>74</v>
      </c>
      <c r="H24" s="101"/>
      <c r="I24" s="172">
        <v>2</v>
      </c>
      <c r="J24" s="173">
        <f t="shared" ca="1" si="0"/>
        <v>7.2</v>
      </c>
      <c r="K24" s="173">
        <f t="shared" ca="1" si="1"/>
        <v>6.3</v>
      </c>
      <c r="L24" s="174">
        <f t="shared" ca="1" si="2"/>
        <v>5.3000000000000007</v>
      </c>
      <c r="N24" s="173">
        <f t="shared" si="4"/>
        <v>11</v>
      </c>
      <c r="O24" s="173">
        <f t="shared" si="5"/>
        <v>9.1</v>
      </c>
      <c r="P24" s="174">
        <f t="shared" si="6"/>
        <v>7.2</v>
      </c>
      <c r="Q24" s="173">
        <f t="shared" si="7"/>
        <v>7.2</v>
      </c>
      <c r="R24" s="173">
        <f t="shared" si="8"/>
        <v>6.3</v>
      </c>
      <c r="S24" s="174">
        <f t="shared" si="9"/>
        <v>5.3000000000000007</v>
      </c>
    </row>
    <row r="25" spans="1:19">
      <c r="A25" s="199" t="str">
        <f t="shared" si="3"/>
        <v>5.1</v>
      </c>
      <c r="B25" s="195" t="s">
        <v>211</v>
      </c>
      <c r="C25" s="98" t="str">
        <f ca="1">Language!D130</f>
        <v>Lebensmittelverkauf</v>
      </c>
      <c r="D25" s="150">
        <v>14.9</v>
      </c>
      <c r="E25" s="150">
        <v>9.6999999999999993</v>
      </c>
      <c r="F25" s="100" t="s">
        <v>74</v>
      </c>
      <c r="G25" s="100"/>
      <c r="H25" s="101"/>
      <c r="I25" s="172">
        <v>0</v>
      </c>
      <c r="J25" s="173">
        <f t="shared" ca="1" si="0"/>
        <v>9.6999999999999993</v>
      </c>
      <c r="K25" s="173">
        <f t="shared" ca="1" si="1"/>
        <v>8.4</v>
      </c>
      <c r="L25" s="174">
        <f t="shared" ca="1" si="2"/>
        <v>7.0999999999999979</v>
      </c>
      <c r="N25" s="173">
        <f t="shared" si="4"/>
        <v>14.9</v>
      </c>
      <c r="O25" s="173">
        <f t="shared" si="5"/>
        <v>12.3</v>
      </c>
      <c r="P25" s="174">
        <f t="shared" si="6"/>
        <v>9.6999999999999993</v>
      </c>
      <c r="Q25" s="173">
        <f t="shared" si="7"/>
        <v>9.6999999999999993</v>
      </c>
      <c r="R25" s="173">
        <f t="shared" si="8"/>
        <v>8.4</v>
      </c>
      <c r="S25" s="174">
        <f t="shared" si="9"/>
        <v>7.0999999999999979</v>
      </c>
    </row>
    <row r="26" spans="1:19">
      <c r="A26" s="199" t="str">
        <f t="shared" si="3"/>
        <v>5.2</v>
      </c>
      <c r="B26" s="195" t="s">
        <v>212</v>
      </c>
      <c r="C26" s="98" t="str">
        <f ca="1">Language!D131</f>
        <v>Fachgeschäft</v>
      </c>
      <c r="D26" s="150">
        <v>14.9</v>
      </c>
      <c r="E26" s="150">
        <v>9.6999999999999993</v>
      </c>
      <c r="F26" s="100" t="s">
        <v>74</v>
      </c>
      <c r="G26" s="100"/>
      <c r="H26" s="101"/>
      <c r="I26" s="172">
        <v>0</v>
      </c>
      <c r="J26" s="173">
        <f t="shared" ca="1" si="0"/>
        <v>9.6999999999999993</v>
      </c>
      <c r="K26" s="173">
        <f t="shared" ca="1" si="1"/>
        <v>8.4</v>
      </c>
      <c r="L26" s="174">
        <f t="shared" ca="1" si="2"/>
        <v>7.0999999999999979</v>
      </c>
      <c r="N26" s="173">
        <f t="shared" si="4"/>
        <v>14.9</v>
      </c>
      <c r="O26" s="173">
        <f t="shared" si="5"/>
        <v>12.3</v>
      </c>
      <c r="P26" s="174">
        <f t="shared" si="6"/>
        <v>9.6999999999999993</v>
      </c>
      <c r="Q26" s="173">
        <f t="shared" si="7"/>
        <v>9.6999999999999993</v>
      </c>
      <c r="R26" s="173">
        <f t="shared" si="8"/>
        <v>8.4</v>
      </c>
      <c r="S26" s="174">
        <f t="shared" si="9"/>
        <v>7.0999999999999979</v>
      </c>
    </row>
    <row r="27" spans="1:19">
      <c r="A27" s="199" t="str">
        <f t="shared" si="3"/>
        <v>5.3</v>
      </c>
      <c r="B27" s="195" t="s">
        <v>213</v>
      </c>
      <c r="C27" s="98" t="str">
        <f ca="1">Language!D132</f>
        <v>Verkauf Möbel, Bau, Garten</v>
      </c>
      <c r="D27" s="150">
        <v>12</v>
      </c>
      <c r="E27" s="150">
        <v>7.8</v>
      </c>
      <c r="F27" s="100" t="s">
        <v>74</v>
      </c>
      <c r="G27" s="100"/>
      <c r="H27" s="101"/>
      <c r="I27" s="172">
        <v>0</v>
      </c>
      <c r="J27" s="173">
        <f t="shared" ca="1" si="0"/>
        <v>7.8</v>
      </c>
      <c r="K27" s="173">
        <f t="shared" ca="1" si="1"/>
        <v>6.8</v>
      </c>
      <c r="L27" s="174">
        <f t="shared" ca="1" si="2"/>
        <v>5.6999999999999993</v>
      </c>
      <c r="N27" s="173">
        <f t="shared" si="4"/>
        <v>12</v>
      </c>
      <c r="O27" s="173">
        <f t="shared" si="5"/>
        <v>9.9</v>
      </c>
      <c r="P27" s="174">
        <f t="shared" si="6"/>
        <v>7.8</v>
      </c>
      <c r="Q27" s="173">
        <f t="shared" si="7"/>
        <v>7.8</v>
      </c>
      <c r="R27" s="173">
        <f t="shared" si="8"/>
        <v>6.8</v>
      </c>
      <c r="S27" s="174">
        <f t="shared" si="9"/>
        <v>5.6999999999999993</v>
      </c>
    </row>
    <row r="28" spans="1:19">
      <c r="A28" s="199" t="str">
        <f t="shared" si="3"/>
        <v>6.1</v>
      </c>
      <c r="B28" s="195" t="s">
        <v>214</v>
      </c>
      <c r="C28" s="98" t="str">
        <f ca="1">Language!D133</f>
        <v>Restaurant</v>
      </c>
      <c r="D28" s="150">
        <v>5.9</v>
      </c>
      <c r="E28" s="150">
        <v>3.8</v>
      </c>
      <c r="F28" s="100"/>
      <c r="G28" s="100" t="s">
        <v>74</v>
      </c>
      <c r="H28" s="101"/>
      <c r="I28" s="172">
        <v>2</v>
      </c>
      <c r="J28" s="173">
        <f t="shared" ca="1" si="0"/>
        <v>3.8</v>
      </c>
      <c r="K28" s="173">
        <f t="shared" ca="1" si="1"/>
        <v>3.3</v>
      </c>
      <c r="L28" s="174">
        <f t="shared" ca="1" si="2"/>
        <v>2.6999999999999993</v>
      </c>
      <c r="N28" s="173">
        <f t="shared" si="4"/>
        <v>5.9</v>
      </c>
      <c r="O28" s="173">
        <f t="shared" si="5"/>
        <v>4.9000000000000004</v>
      </c>
      <c r="P28" s="174">
        <f t="shared" si="6"/>
        <v>3.8</v>
      </c>
      <c r="Q28" s="173">
        <f t="shared" si="7"/>
        <v>3.8</v>
      </c>
      <c r="R28" s="173">
        <f t="shared" si="8"/>
        <v>3.3</v>
      </c>
      <c r="S28" s="174">
        <f t="shared" si="9"/>
        <v>2.6999999999999993</v>
      </c>
    </row>
    <row r="29" spans="1:19">
      <c r="A29" s="199" t="str">
        <f t="shared" si="3"/>
        <v>6.2</v>
      </c>
      <c r="B29" s="195" t="s">
        <v>215</v>
      </c>
      <c r="C29" s="98" t="str">
        <f ca="1">Language!D134</f>
        <v>Selbstbedienungsrestaurant</v>
      </c>
      <c r="D29" s="150">
        <v>3.5</v>
      </c>
      <c r="E29" s="150">
        <v>2.2999999999999998</v>
      </c>
      <c r="F29" s="100"/>
      <c r="G29" s="100" t="s">
        <v>74</v>
      </c>
      <c r="H29" s="101"/>
      <c r="I29" s="172">
        <v>2</v>
      </c>
      <c r="J29" s="173">
        <f t="shared" ca="1" si="0"/>
        <v>2.2999999999999998</v>
      </c>
      <c r="K29" s="173">
        <f t="shared" ca="1" si="1"/>
        <v>2</v>
      </c>
      <c r="L29" s="174">
        <f t="shared" ca="1" si="2"/>
        <v>1.6999999999999997</v>
      </c>
      <c r="N29" s="173">
        <f t="shared" si="4"/>
        <v>3.5</v>
      </c>
      <c r="O29" s="173">
        <f t="shared" si="5"/>
        <v>2.9</v>
      </c>
      <c r="P29" s="174">
        <f t="shared" si="6"/>
        <v>2.2999999999999998</v>
      </c>
      <c r="Q29" s="173">
        <f t="shared" si="7"/>
        <v>2.2999999999999998</v>
      </c>
      <c r="R29" s="173">
        <f t="shared" si="8"/>
        <v>2</v>
      </c>
      <c r="S29" s="174">
        <f t="shared" si="9"/>
        <v>1.6999999999999997</v>
      </c>
    </row>
    <row r="30" spans="1:19">
      <c r="A30" s="199" t="str">
        <f t="shared" si="3"/>
        <v>6.3</v>
      </c>
      <c r="B30" s="195" t="s">
        <v>216</v>
      </c>
      <c r="C30" s="98" t="str">
        <f ca="1">Language!D135</f>
        <v>Küche zu Restaurant</v>
      </c>
      <c r="D30" s="150">
        <v>18.8</v>
      </c>
      <c r="E30" s="150">
        <v>12.2</v>
      </c>
      <c r="F30" s="100"/>
      <c r="G30" s="100"/>
      <c r="H30" s="101"/>
      <c r="I30" s="172">
        <v>0</v>
      </c>
      <c r="J30" s="173">
        <f t="shared" ca="1" si="0"/>
        <v>12.2</v>
      </c>
      <c r="K30" s="173">
        <f t="shared" ca="1" si="1"/>
        <v>10.6</v>
      </c>
      <c r="L30" s="174">
        <f t="shared" ca="1" si="2"/>
        <v>8.8999999999999986</v>
      </c>
      <c r="N30" s="173">
        <f t="shared" si="4"/>
        <v>18.8</v>
      </c>
      <c r="O30" s="173">
        <f t="shared" si="5"/>
        <v>15.5</v>
      </c>
      <c r="P30" s="174">
        <f t="shared" si="6"/>
        <v>12.2</v>
      </c>
      <c r="Q30" s="173">
        <f t="shared" si="7"/>
        <v>12.2</v>
      </c>
      <c r="R30" s="173">
        <f t="shared" si="8"/>
        <v>10.6</v>
      </c>
      <c r="S30" s="174">
        <f t="shared" si="9"/>
        <v>8.8999999999999986</v>
      </c>
    </row>
    <row r="31" spans="1:19">
      <c r="A31" s="199" t="str">
        <f t="shared" si="3"/>
        <v>6.4</v>
      </c>
      <c r="B31" s="195" t="s">
        <v>217</v>
      </c>
      <c r="C31" s="98" t="str">
        <f ca="1">Language!D136</f>
        <v>Küche zu SB-Restaurant</v>
      </c>
      <c r="D31" s="150">
        <v>14.7</v>
      </c>
      <c r="E31" s="150">
        <v>9.5</v>
      </c>
      <c r="F31" s="100"/>
      <c r="G31" s="100"/>
      <c r="H31" s="101"/>
      <c r="I31" s="172">
        <v>0</v>
      </c>
      <c r="J31" s="173">
        <f t="shared" ca="1" si="0"/>
        <v>9.5</v>
      </c>
      <c r="K31" s="173">
        <f t="shared" ca="1" si="1"/>
        <v>8.1999999999999993</v>
      </c>
      <c r="L31" s="174">
        <f t="shared" ca="1" si="2"/>
        <v>6.9</v>
      </c>
      <c r="N31" s="173">
        <f t="shared" si="4"/>
        <v>14.7</v>
      </c>
      <c r="O31" s="173">
        <f t="shared" si="5"/>
        <v>12.1</v>
      </c>
      <c r="P31" s="174">
        <f t="shared" si="6"/>
        <v>9.5</v>
      </c>
      <c r="Q31" s="173">
        <f t="shared" si="7"/>
        <v>9.5</v>
      </c>
      <c r="R31" s="173">
        <f t="shared" si="8"/>
        <v>8.1999999999999993</v>
      </c>
      <c r="S31" s="174">
        <f t="shared" si="9"/>
        <v>6.9</v>
      </c>
    </row>
    <row r="32" spans="1:19">
      <c r="A32" s="199" t="str">
        <f t="shared" si="3"/>
        <v>7.1</v>
      </c>
      <c r="B32" s="195" t="s">
        <v>218</v>
      </c>
      <c r="C32" s="98" t="str">
        <f ca="1">Language!D137</f>
        <v>Vorstellungsraum</v>
      </c>
      <c r="D32" s="150">
        <v>7</v>
      </c>
      <c r="E32" s="150">
        <v>4.5</v>
      </c>
      <c r="F32" s="100"/>
      <c r="G32" s="100"/>
      <c r="H32" s="101"/>
      <c r="I32" s="172">
        <v>0</v>
      </c>
      <c r="J32" s="173">
        <f t="shared" ca="1" si="0"/>
        <v>4.5</v>
      </c>
      <c r="K32" s="173">
        <f t="shared" ca="1" si="1"/>
        <v>3.9</v>
      </c>
      <c r="L32" s="174">
        <f t="shared" ca="1" si="2"/>
        <v>3.2</v>
      </c>
      <c r="N32" s="173">
        <f t="shared" si="4"/>
        <v>7</v>
      </c>
      <c r="O32" s="173">
        <f t="shared" si="5"/>
        <v>5.8</v>
      </c>
      <c r="P32" s="174">
        <f t="shared" si="6"/>
        <v>4.5</v>
      </c>
      <c r="Q32" s="173">
        <f t="shared" si="7"/>
        <v>4.5</v>
      </c>
      <c r="R32" s="173">
        <f t="shared" si="8"/>
        <v>3.9</v>
      </c>
      <c r="S32" s="174">
        <f t="shared" si="9"/>
        <v>3.2</v>
      </c>
    </row>
    <row r="33" spans="1:19">
      <c r="A33" s="199" t="str">
        <f t="shared" si="3"/>
        <v>7.2</v>
      </c>
      <c r="B33" s="195" t="s">
        <v>219</v>
      </c>
      <c r="C33" s="98" t="str">
        <f ca="1">Language!D138</f>
        <v>Mehrzweckhalle</v>
      </c>
      <c r="D33" s="150">
        <v>7</v>
      </c>
      <c r="E33" s="150">
        <v>4.5</v>
      </c>
      <c r="F33" s="100"/>
      <c r="G33" s="100"/>
      <c r="H33" s="101"/>
      <c r="I33" s="172">
        <v>0</v>
      </c>
      <c r="J33" s="173">
        <f t="shared" ca="1" si="0"/>
        <v>4.5</v>
      </c>
      <c r="K33" s="173">
        <f t="shared" ca="1" si="1"/>
        <v>3.9</v>
      </c>
      <c r="L33" s="174">
        <f t="shared" ca="1" si="2"/>
        <v>3.2</v>
      </c>
      <c r="N33" s="173">
        <f t="shared" si="4"/>
        <v>7</v>
      </c>
      <c r="O33" s="173">
        <f t="shared" si="5"/>
        <v>5.8</v>
      </c>
      <c r="P33" s="174">
        <f t="shared" si="6"/>
        <v>4.5</v>
      </c>
      <c r="Q33" s="173">
        <f t="shared" si="7"/>
        <v>4.5</v>
      </c>
      <c r="R33" s="173">
        <f t="shared" si="8"/>
        <v>3.9</v>
      </c>
      <c r="S33" s="174">
        <f t="shared" si="9"/>
        <v>3.2</v>
      </c>
    </row>
    <row r="34" spans="1:19">
      <c r="A34" s="199" t="str">
        <f t="shared" si="3"/>
        <v>7.3</v>
      </c>
      <c r="B34" s="195" t="s">
        <v>220</v>
      </c>
      <c r="C34" s="98" t="str">
        <f ca="1">Language!D139</f>
        <v>Ausstellungshalle</v>
      </c>
      <c r="D34" s="150">
        <v>7</v>
      </c>
      <c r="E34" s="150">
        <v>4.5</v>
      </c>
      <c r="F34" s="100"/>
      <c r="G34" s="100"/>
      <c r="H34" s="101"/>
      <c r="I34" s="172">
        <v>0</v>
      </c>
      <c r="J34" s="173">
        <f t="shared" ca="1" si="0"/>
        <v>4.5</v>
      </c>
      <c r="K34" s="173">
        <f t="shared" ca="1" si="1"/>
        <v>3.9</v>
      </c>
      <c r="L34" s="174">
        <f t="shared" ca="1" si="2"/>
        <v>3.2</v>
      </c>
      <c r="N34" s="173">
        <f t="shared" si="4"/>
        <v>7</v>
      </c>
      <c r="O34" s="173">
        <f t="shared" si="5"/>
        <v>5.8</v>
      </c>
      <c r="P34" s="174">
        <f t="shared" si="6"/>
        <v>4.5</v>
      </c>
      <c r="Q34" s="173">
        <f t="shared" si="7"/>
        <v>4.5</v>
      </c>
      <c r="R34" s="173">
        <f t="shared" si="8"/>
        <v>3.9</v>
      </c>
      <c r="S34" s="174">
        <f t="shared" si="9"/>
        <v>3.2</v>
      </c>
    </row>
    <row r="35" spans="1:19">
      <c r="A35" s="199" t="str">
        <f t="shared" si="3"/>
        <v>8.1</v>
      </c>
      <c r="B35" s="195" t="s">
        <v>221</v>
      </c>
      <c r="C35" s="98" t="str">
        <f ca="1">Language!D140</f>
        <v>Bettenzimmer</v>
      </c>
      <c r="D35" s="150">
        <v>6.8</v>
      </c>
      <c r="E35" s="150">
        <v>4.4000000000000004</v>
      </c>
      <c r="F35" s="100"/>
      <c r="G35" s="100"/>
      <c r="H35" s="101"/>
      <c r="I35" s="172">
        <v>0</v>
      </c>
      <c r="J35" s="173">
        <f t="shared" ca="1" si="0"/>
        <v>4.4000000000000004</v>
      </c>
      <c r="K35" s="173">
        <f t="shared" ca="1" si="1"/>
        <v>3.8</v>
      </c>
      <c r="L35" s="174">
        <f t="shared" ca="1" si="2"/>
        <v>3.2000000000000011</v>
      </c>
      <c r="N35" s="173">
        <f t="shared" si="4"/>
        <v>6.8</v>
      </c>
      <c r="O35" s="173">
        <f t="shared" si="5"/>
        <v>5.6</v>
      </c>
      <c r="P35" s="174">
        <f t="shared" si="6"/>
        <v>4.4000000000000004</v>
      </c>
      <c r="Q35" s="173">
        <f t="shared" si="7"/>
        <v>4.4000000000000004</v>
      </c>
      <c r="R35" s="173">
        <f t="shared" si="8"/>
        <v>3.8</v>
      </c>
      <c r="S35" s="174">
        <f t="shared" si="9"/>
        <v>3.2000000000000011</v>
      </c>
    </row>
    <row r="36" spans="1:19">
      <c r="A36" s="199" t="str">
        <f t="shared" si="3"/>
        <v>8.2</v>
      </c>
      <c r="B36" s="195" t="s">
        <v>222</v>
      </c>
      <c r="C36" s="98" t="str">
        <f ca="1">Language!D141</f>
        <v>Stationszimmer</v>
      </c>
      <c r="D36" s="150">
        <v>12.5</v>
      </c>
      <c r="E36" s="150">
        <v>8.1</v>
      </c>
      <c r="F36" s="100"/>
      <c r="G36" s="100"/>
      <c r="H36" s="101"/>
      <c r="I36" s="172">
        <v>0</v>
      </c>
      <c r="J36" s="173">
        <f t="shared" ca="1" si="0"/>
        <v>8.1</v>
      </c>
      <c r="K36" s="173">
        <f t="shared" ca="1" si="1"/>
        <v>7</v>
      </c>
      <c r="L36" s="174">
        <f t="shared" ca="1" si="2"/>
        <v>5.8999999999999986</v>
      </c>
      <c r="N36" s="173">
        <f t="shared" si="4"/>
        <v>12.5</v>
      </c>
      <c r="O36" s="173">
        <f t="shared" si="5"/>
        <v>10.3</v>
      </c>
      <c r="P36" s="174">
        <f t="shared" si="6"/>
        <v>8.1</v>
      </c>
      <c r="Q36" s="173">
        <f t="shared" si="7"/>
        <v>8.1</v>
      </c>
      <c r="R36" s="173">
        <f t="shared" si="8"/>
        <v>7</v>
      </c>
      <c r="S36" s="174">
        <f t="shared" si="9"/>
        <v>5.8999999999999986</v>
      </c>
    </row>
    <row r="37" spans="1:19">
      <c r="A37" s="199" t="str">
        <f t="shared" si="3"/>
        <v>8.3</v>
      </c>
      <c r="B37" s="195" t="s">
        <v>223</v>
      </c>
      <c r="C37" s="98" t="str">
        <f ca="1">Language!D142</f>
        <v>Behandlungsraum</v>
      </c>
      <c r="D37" s="150">
        <v>12.5</v>
      </c>
      <c r="E37" s="150">
        <v>8.1</v>
      </c>
      <c r="F37" s="100"/>
      <c r="G37" s="100"/>
      <c r="H37" s="101"/>
      <c r="I37" s="172">
        <v>0</v>
      </c>
      <c r="J37" s="173">
        <f t="shared" ca="1" si="0"/>
        <v>8.1</v>
      </c>
      <c r="K37" s="173">
        <f t="shared" ca="1" si="1"/>
        <v>7</v>
      </c>
      <c r="L37" s="174">
        <f t="shared" ca="1" si="2"/>
        <v>5.8999999999999986</v>
      </c>
      <c r="N37" s="173">
        <f t="shared" si="4"/>
        <v>12.5</v>
      </c>
      <c r="O37" s="173">
        <f t="shared" si="5"/>
        <v>10.3</v>
      </c>
      <c r="P37" s="174">
        <f t="shared" si="6"/>
        <v>8.1</v>
      </c>
      <c r="Q37" s="173">
        <f t="shared" si="7"/>
        <v>8.1</v>
      </c>
      <c r="R37" s="173">
        <f t="shared" si="8"/>
        <v>7</v>
      </c>
      <c r="S37" s="174">
        <f t="shared" si="9"/>
        <v>5.8999999999999986</v>
      </c>
    </row>
    <row r="38" spans="1:19">
      <c r="A38" s="199" t="str">
        <f t="shared" si="3"/>
        <v>9.1</v>
      </c>
      <c r="B38" s="195" t="s">
        <v>224</v>
      </c>
      <c r="C38" s="124" t="str">
        <f ca="1">Language!D143</f>
        <v>Produktion (grobe Arbeit)</v>
      </c>
      <c r="D38" s="150">
        <v>7</v>
      </c>
      <c r="E38" s="150">
        <v>4.5</v>
      </c>
      <c r="F38" s="100"/>
      <c r="G38" s="100" t="s">
        <v>74</v>
      </c>
      <c r="H38" s="101"/>
      <c r="I38" s="172">
        <v>2</v>
      </c>
      <c r="J38" s="173">
        <f t="shared" ca="1" si="0"/>
        <v>4.5</v>
      </c>
      <c r="K38" s="173">
        <f t="shared" ca="1" si="1"/>
        <v>3.9</v>
      </c>
      <c r="L38" s="174">
        <f t="shared" ca="1" si="2"/>
        <v>3.2</v>
      </c>
      <c r="N38" s="173">
        <f t="shared" si="4"/>
        <v>7</v>
      </c>
      <c r="O38" s="173">
        <f t="shared" si="5"/>
        <v>5.8</v>
      </c>
      <c r="P38" s="174">
        <f t="shared" si="6"/>
        <v>4.5</v>
      </c>
      <c r="Q38" s="173">
        <f t="shared" si="7"/>
        <v>4.5</v>
      </c>
      <c r="R38" s="173">
        <f t="shared" si="8"/>
        <v>3.9</v>
      </c>
      <c r="S38" s="174">
        <f t="shared" si="9"/>
        <v>3.2</v>
      </c>
    </row>
    <row r="39" spans="1:19">
      <c r="A39" s="199" t="str">
        <f t="shared" si="3"/>
        <v>9.2</v>
      </c>
      <c r="B39" s="195" t="s">
        <v>225</v>
      </c>
      <c r="C39" s="124" t="str">
        <f ca="1">Language!D144</f>
        <v>Produktion (feine Arbeit)</v>
      </c>
      <c r="D39" s="150">
        <v>11.6</v>
      </c>
      <c r="E39" s="150">
        <v>7.5</v>
      </c>
      <c r="F39" s="100"/>
      <c r="G39" s="100" t="s">
        <v>74</v>
      </c>
      <c r="H39" s="101"/>
      <c r="I39" s="172">
        <v>2</v>
      </c>
      <c r="J39" s="173">
        <f t="shared" ca="1" si="0"/>
        <v>7.5</v>
      </c>
      <c r="K39" s="173">
        <f t="shared" ca="1" si="1"/>
        <v>6.5</v>
      </c>
      <c r="L39" s="174">
        <f t="shared" ca="1" si="2"/>
        <v>5.4</v>
      </c>
      <c r="N39" s="173">
        <f t="shared" si="4"/>
        <v>11.6</v>
      </c>
      <c r="O39" s="173">
        <f t="shared" si="5"/>
        <v>9.6</v>
      </c>
      <c r="P39" s="174">
        <f t="shared" si="6"/>
        <v>7.5</v>
      </c>
      <c r="Q39" s="173">
        <f t="shared" si="7"/>
        <v>7.5</v>
      </c>
      <c r="R39" s="173">
        <f t="shared" si="8"/>
        <v>6.5</v>
      </c>
      <c r="S39" s="174">
        <f t="shared" si="9"/>
        <v>5.4</v>
      </c>
    </row>
    <row r="40" spans="1:19">
      <c r="A40" s="199" t="str">
        <f t="shared" si="3"/>
        <v>9.3</v>
      </c>
      <c r="B40" s="195" t="s">
        <v>209</v>
      </c>
      <c r="C40" s="98" t="str">
        <f ca="1">Language!D145</f>
        <v>Laborraum</v>
      </c>
      <c r="D40" s="150">
        <v>12.8</v>
      </c>
      <c r="E40" s="150">
        <v>8.3000000000000007</v>
      </c>
      <c r="F40" s="100" t="s">
        <v>74</v>
      </c>
      <c r="G40" s="100"/>
      <c r="H40" s="101"/>
      <c r="I40" s="172">
        <v>0</v>
      </c>
      <c r="J40" s="173">
        <f t="shared" ca="1" si="0"/>
        <v>8.3000000000000007</v>
      </c>
      <c r="K40" s="173">
        <f t="shared" ca="1" si="1"/>
        <v>7.2</v>
      </c>
      <c r="L40" s="174">
        <f t="shared" ca="1" si="2"/>
        <v>6.0000000000000018</v>
      </c>
      <c r="N40" s="173">
        <f t="shared" si="4"/>
        <v>12.8</v>
      </c>
      <c r="O40" s="173">
        <f t="shared" si="5"/>
        <v>10.6</v>
      </c>
      <c r="P40" s="174">
        <f t="shared" si="6"/>
        <v>8.3000000000000007</v>
      </c>
      <c r="Q40" s="173">
        <f t="shared" si="7"/>
        <v>8.3000000000000007</v>
      </c>
      <c r="R40" s="173">
        <f t="shared" si="8"/>
        <v>7.2</v>
      </c>
      <c r="S40" s="174">
        <f t="shared" si="9"/>
        <v>6.0000000000000018</v>
      </c>
    </row>
    <row r="41" spans="1:19">
      <c r="A41" s="199" t="str">
        <f t="shared" si="3"/>
        <v>10.1</v>
      </c>
      <c r="B41" s="195" t="s">
        <v>186</v>
      </c>
      <c r="C41" s="98" t="str">
        <f ca="1">Language!D146</f>
        <v>Lagerhalle</v>
      </c>
      <c r="D41" s="150">
        <v>7.3</v>
      </c>
      <c r="E41" s="150">
        <v>4.7</v>
      </c>
      <c r="F41" s="100"/>
      <c r="G41" s="100" t="s">
        <v>74</v>
      </c>
      <c r="H41" s="101"/>
      <c r="I41" s="172">
        <v>2</v>
      </c>
      <c r="J41" s="173">
        <f t="shared" ca="1" si="0"/>
        <v>4.7</v>
      </c>
      <c r="K41" s="173">
        <f t="shared" ca="1" si="1"/>
        <v>4.0999999999999996</v>
      </c>
      <c r="L41" s="174">
        <f t="shared" ca="1" si="2"/>
        <v>3.4000000000000004</v>
      </c>
      <c r="N41" s="173">
        <f t="shared" si="4"/>
        <v>7.3</v>
      </c>
      <c r="O41" s="173">
        <f t="shared" si="5"/>
        <v>6</v>
      </c>
      <c r="P41" s="174">
        <f t="shared" si="6"/>
        <v>4.7</v>
      </c>
      <c r="Q41" s="173">
        <f t="shared" si="7"/>
        <v>4.7</v>
      </c>
      <c r="R41" s="173">
        <f t="shared" si="8"/>
        <v>4.0999999999999996</v>
      </c>
      <c r="S41" s="174">
        <f t="shared" si="9"/>
        <v>3.4000000000000004</v>
      </c>
    </row>
    <row r="42" spans="1:19">
      <c r="A42" s="199" t="str">
        <f t="shared" si="3"/>
        <v>11.1</v>
      </c>
      <c r="B42" s="195" t="s">
        <v>187</v>
      </c>
      <c r="C42" s="98" t="str">
        <f ca="1">Language!D147</f>
        <v>Turnhalle</v>
      </c>
      <c r="D42" s="150">
        <v>11.3</v>
      </c>
      <c r="E42" s="150">
        <v>7.3</v>
      </c>
      <c r="F42" s="100"/>
      <c r="G42" s="100" t="s">
        <v>74</v>
      </c>
      <c r="H42" s="101"/>
      <c r="I42" s="172">
        <v>2</v>
      </c>
      <c r="J42" s="173">
        <f t="shared" ca="1" si="0"/>
        <v>7.3</v>
      </c>
      <c r="K42" s="173">
        <f t="shared" ca="1" si="1"/>
        <v>6.3</v>
      </c>
      <c r="L42" s="174">
        <f t="shared" ca="1" si="2"/>
        <v>5.2999999999999989</v>
      </c>
      <c r="N42" s="173">
        <f t="shared" si="4"/>
        <v>11.3</v>
      </c>
      <c r="O42" s="173">
        <f t="shared" si="5"/>
        <v>9.3000000000000007</v>
      </c>
      <c r="P42" s="174">
        <f t="shared" si="6"/>
        <v>7.3</v>
      </c>
      <c r="Q42" s="173">
        <f t="shared" si="7"/>
        <v>7.3</v>
      </c>
      <c r="R42" s="173">
        <f t="shared" si="8"/>
        <v>6.3</v>
      </c>
      <c r="S42" s="174">
        <f t="shared" si="9"/>
        <v>5.2999999999999989</v>
      </c>
    </row>
    <row r="43" spans="1:19">
      <c r="A43" s="199" t="str">
        <f t="shared" si="3"/>
        <v>11.2</v>
      </c>
      <c r="B43" s="195" t="s">
        <v>188</v>
      </c>
      <c r="C43" s="98" t="str">
        <f ca="1">Language!D148</f>
        <v>Fitnessraum</v>
      </c>
      <c r="D43" s="150">
        <v>6.4</v>
      </c>
      <c r="E43" s="150">
        <v>4.0999999999999996</v>
      </c>
      <c r="F43" s="100"/>
      <c r="G43" s="100" t="s">
        <v>74</v>
      </c>
      <c r="H43" s="101"/>
      <c r="I43" s="172">
        <v>2</v>
      </c>
      <c r="J43" s="173">
        <f t="shared" ca="1" si="0"/>
        <v>4.0999999999999996</v>
      </c>
      <c r="K43" s="173">
        <f t="shared" ca="1" si="1"/>
        <v>3.5</v>
      </c>
      <c r="L43" s="174">
        <f t="shared" ca="1" si="2"/>
        <v>2.8999999999999995</v>
      </c>
      <c r="N43" s="173">
        <f t="shared" si="4"/>
        <v>6.4</v>
      </c>
      <c r="O43" s="173">
        <f t="shared" si="5"/>
        <v>5.3</v>
      </c>
      <c r="P43" s="174">
        <f t="shared" si="6"/>
        <v>4.0999999999999996</v>
      </c>
      <c r="Q43" s="173">
        <f t="shared" si="7"/>
        <v>4.0999999999999996</v>
      </c>
      <c r="R43" s="173">
        <f t="shared" si="8"/>
        <v>3.5</v>
      </c>
      <c r="S43" s="174">
        <f t="shared" si="9"/>
        <v>2.8999999999999995</v>
      </c>
    </row>
    <row r="44" spans="1:19">
      <c r="A44" s="199" t="str">
        <f t="shared" si="3"/>
        <v>11.3</v>
      </c>
      <c r="B44" s="195" t="s">
        <v>189</v>
      </c>
      <c r="C44" s="98" t="str">
        <f ca="1">Language!D149</f>
        <v>Schwimmhalle</v>
      </c>
      <c r="D44" s="150">
        <v>7.3</v>
      </c>
      <c r="E44" s="150">
        <v>4.7</v>
      </c>
      <c r="F44" s="100"/>
      <c r="G44" s="100" t="s">
        <v>74</v>
      </c>
      <c r="H44" s="101"/>
      <c r="I44" s="172">
        <v>2</v>
      </c>
      <c r="J44" s="173">
        <f t="shared" ca="1" si="0"/>
        <v>4.7</v>
      </c>
      <c r="K44" s="173">
        <f t="shared" ca="1" si="1"/>
        <v>4.0999999999999996</v>
      </c>
      <c r="L44" s="174">
        <f t="shared" ca="1" si="2"/>
        <v>3.4000000000000004</v>
      </c>
      <c r="N44" s="173">
        <f t="shared" si="4"/>
        <v>7.3</v>
      </c>
      <c r="O44" s="173">
        <f t="shared" si="5"/>
        <v>6</v>
      </c>
      <c r="P44" s="174">
        <f t="shared" si="6"/>
        <v>4.7</v>
      </c>
      <c r="Q44" s="173">
        <f t="shared" si="7"/>
        <v>4.7</v>
      </c>
      <c r="R44" s="173">
        <f t="shared" si="8"/>
        <v>4.0999999999999996</v>
      </c>
      <c r="S44" s="174">
        <f t="shared" si="9"/>
        <v>3.4000000000000004</v>
      </c>
    </row>
    <row r="45" spans="1:19">
      <c r="A45" s="199" t="str">
        <f t="shared" si="3"/>
        <v>12.1</v>
      </c>
      <c r="B45" s="195" t="s">
        <v>184</v>
      </c>
      <c r="C45" s="98" t="str">
        <f ca="1">Language!D150</f>
        <v>Verkehrsfläche</v>
      </c>
      <c r="D45" s="150">
        <v>3.5</v>
      </c>
      <c r="E45" s="150">
        <v>2.2999999999999998</v>
      </c>
      <c r="F45" s="100"/>
      <c r="G45" s="100"/>
      <c r="H45" s="101" t="s">
        <v>74</v>
      </c>
      <c r="I45" s="172">
        <v>1</v>
      </c>
      <c r="J45" s="173">
        <f t="shared" ca="1" si="0"/>
        <v>2.2999999999999998</v>
      </c>
      <c r="K45" s="173">
        <f t="shared" ca="1" si="1"/>
        <v>2</v>
      </c>
      <c r="L45" s="174">
        <f t="shared" ca="1" si="2"/>
        <v>1.6999999999999997</v>
      </c>
      <c r="N45" s="173">
        <f t="shared" si="4"/>
        <v>3.5</v>
      </c>
      <c r="O45" s="173">
        <f t="shared" si="5"/>
        <v>2.9</v>
      </c>
      <c r="P45" s="174">
        <f t="shared" si="6"/>
        <v>2.2999999999999998</v>
      </c>
      <c r="Q45" s="173">
        <f t="shared" si="7"/>
        <v>2.2999999999999998</v>
      </c>
      <c r="R45" s="173">
        <f t="shared" si="8"/>
        <v>2</v>
      </c>
      <c r="S45" s="174">
        <f t="shared" si="9"/>
        <v>1.6999999999999997</v>
      </c>
    </row>
    <row r="46" spans="1:19">
      <c r="A46" s="199" t="str">
        <f t="shared" si="3"/>
        <v>12.2</v>
      </c>
      <c r="B46" s="195" t="s">
        <v>190</v>
      </c>
      <c r="C46" s="98" t="str">
        <f ca="1">Language!D151</f>
        <v>Verkehrsfläche 24h</v>
      </c>
      <c r="D46" s="150">
        <v>7.1</v>
      </c>
      <c r="E46" s="150">
        <v>4.5999999999999996</v>
      </c>
      <c r="F46" s="100"/>
      <c r="G46" s="100"/>
      <c r="H46" s="101" t="s">
        <v>74</v>
      </c>
      <c r="I46" s="172">
        <v>1</v>
      </c>
      <c r="J46" s="173">
        <f t="shared" ca="1" si="0"/>
        <v>4.5999999999999996</v>
      </c>
      <c r="K46" s="173">
        <f t="shared" ca="1" si="1"/>
        <v>4</v>
      </c>
      <c r="L46" s="174">
        <f t="shared" ca="1" si="2"/>
        <v>3.2999999999999989</v>
      </c>
      <c r="N46" s="173">
        <f t="shared" si="4"/>
        <v>7.1</v>
      </c>
      <c r="O46" s="173">
        <f t="shared" si="5"/>
        <v>5.9</v>
      </c>
      <c r="P46" s="174">
        <f t="shared" si="6"/>
        <v>4.5999999999999996</v>
      </c>
      <c r="Q46" s="173">
        <f t="shared" si="7"/>
        <v>4.5999999999999996</v>
      </c>
      <c r="R46" s="173">
        <f t="shared" si="8"/>
        <v>4</v>
      </c>
      <c r="S46" s="174">
        <f t="shared" si="9"/>
        <v>3.2999999999999989</v>
      </c>
    </row>
    <row r="47" spans="1:19">
      <c r="A47" s="199" t="str">
        <f t="shared" si="3"/>
        <v>12.3</v>
      </c>
      <c r="B47" s="195" t="s">
        <v>191</v>
      </c>
      <c r="C47" s="98" t="str">
        <f ca="1">Language!D152</f>
        <v>Treppenhaus</v>
      </c>
      <c r="D47" s="150">
        <v>7.1</v>
      </c>
      <c r="E47" s="150">
        <v>4.5999999999999996</v>
      </c>
      <c r="F47" s="100"/>
      <c r="G47" s="100"/>
      <c r="H47" s="101" t="s">
        <v>74</v>
      </c>
      <c r="I47" s="172">
        <v>1</v>
      </c>
      <c r="J47" s="173">
        <f t="shared" ca="1" si="0"/>
        <v>4.5999999999999996</v>
      </c>
      <c r="K47" s="173">
        <f t="shared" ca="1" si="1"/>
        <v>4</v>
      </c>
      <c r="L47" s="174">
        <f t="shared" ca="1" si="2"/>
        <v>3.2999999999999989</v>
      </c>
      <c r="N47" s="173">
        <f t="shared" si="4"/>
        <v>7.1</v>
      </c>
      <c r="O47" s="173">
        <f t="shared" si="5"/>
        <v>5.9</v>
      </c>
      <c r="P47" s="174">
        <f t="shared" si="6"/>
        <v>4.5999999999999996</v>
      </c>
      <c r="Q47" s="173">
        <f t="shared" si="7"/>
        <v>4.5999999999999996</v>
      </c>
      <c r="R47" s="173">
        <f t="shared" si="8"/>
        <v>4</v>
      </c>
      <c r="S47" s="174">
        <f t="shared" si="9"/>
        <v>3.2999999999999989</v>
      </c>
    </row>
    <row r="48" spans="1:19">
      <c r="A48" s="199" t="str">
        <f t="shared" si="3"/>
        <v>12.4</v>
      </c>
      <c r="B48" s="195" t="s">
        <v>192</v>
      </c>
      <c r="C48" s="98" t="str">
        <f ca="1">Language!D153</f>
        <v>Nebenraum</v>
      </c>
      <c r="D48" s="150">
        <v>3</v>
      </c>
      <c r="E48" s="150">
        <v>1.9</v>
      </c>
      <c r="F48" s="100"/>
      <c r="G48" s="100"/>
      <c r="H48" s="101" t="s">
        <v>74</v>
      </c>
      <c r="I48" s="172">
        <v>1</v>
      </c>
      <c r="J48" s="173">
        <f t="shared" ca="1" si="0"/>
        <v>1.9</v>
      </c>
      <c r="K48" s="173">
        <f t="shared" ca="1" si="1"/>
        <v>1.6</v>
      </c>
      <c r="L48" s="174">
        <f t="shared" ca="1" si="2"/>
        <v>1.2999999999999998</v>
      </c>
      <c r="N48" s="173">
        <f t="shared" si="4"/>
        <v>3</v>
      </c>
      <c r="O48" s="173">
        <f t="shared" si="5"/>
        <v>2.5</v>
      </c>
      <c r="P48" s="174">
        <f t="shared" si="6"/>
        <v>1.9</v>
      </c>
      <c r="Q48" s="173">
        <f t="shared" si="7"/>
        <v>1.9</v>
      </c>
      <c r="R48" s="173">
        <f t="shared" si="8"/>
        <v>1.6</v>
      </c>
      <c r="S48" s="174">
        <f t="shared" si="9"/>
        <v>1.2999999999999998</v>
      </c>
    </row>
    <row r="49" spans="1:19">
      <c r="A49" s="199" t="str">
        <f t="shared" si="3"/>
        <v>12.5</v>
      </c>
      <c r="B49" s="195" t="s">
        <v>198</v>
      </c>
      <c r="C49" s="98" t="str">
        <f ca="1">Language!D154</f>
        <v>Küche, Teeküche</v>
      </c>
      <c r="D49" s="150">
        <v>5.0999999999999996</v>
      </c>
      <c r="E49" s="150">
        <v>3.3</v>
      </c>
      <c r="F49" s="100"/>
      <c r="G49" s="100"/>
      <c r="H49" s="101" t="s">
        <v>74</v>
      </c>
      <c r="I49" s="172">
        <v>1</v>
      </c>
      <c r="J49" s="173">
        <f t="shared" ca="1" si="0"/>
        <v>3.3</v>
      </c>
      <c r="K49" s="173">
        <f t="shared" ca="1" si="1"/>
        <v>2.9</v>
      </c>
      <c r="L49" s="174">
        <f t="shared" ca="1" si="2"/>
        <v>2.3999999999999995</v>
      </c>
      <c r="N49" s="173">
        <f t="shared" si="4"/>
        <v>5.0999999999999996</v>
      </c>
      <c r="O49" s="173">
        <f t="shared" si="5"/>
        <v>4.2</v>
      </c>
      <c r="P49" s="174">
        <f t="shared" si="6"/>
        <v>3.3</v>
      </c>
      <c r="Q49" s="173">
        <f t="shared" si="7"/>
        <v>3.3</v>
      </c>
      <c r="R49" s="173">
        <f t="shared" si="8"/>
        <v>2.9</v>
      </c>
      <c r="S49" s="174">
        <f t="shared" si="9"/>
        <v>2.3999999999999995</v>
      </c>
    </row>
    <row r="50" spans="1:19">
      <c r="A50" s="199" t="str">
        <f t="shared" si="3"/>
        <v>12.6</v>
      </c>
      <c r="B50" s="195" t="s">
        <v>193</v>
      </c>
      <c r="C50" s="98" t="str">
        <f ca="1">Language!D155</f>
        <v>WC, Bad, Dusche</v>
      </c>
      <c r="D50" s="150">
        <v>6</v>
      </c>
      <c r="E50" s="150">
        <v>3.9</v>
      </c>
      <c r="F50" s="100"/>
      <c r="G50" s="100"/>
      <c r="H50" s="101" t="s">
        <v>74</v>
      </c>
      <c r="I50" s="172">
        <v>1</v>
      </c>
      <c r="J50" s="173">
        <f t="shared" ca="1" si="0"/>
        <v>3.9</v>
      </c>
      <c r="K50" s="173">
        <f t="shared" ca="1" si="1"/>
        <v>3.4</v>
      </c>
      <c r="L50" s="174">
        <f t="shared" ca="1" si="2"/>
        <v>2.8</v>
      </c>
      <c r="N50" s="173">
        <f t="shared" si="4"/>
        <v>6</v>
      </c>
      <c r="O50" s="173">
        <f t="shared" si="5"/>
        <v>5</v>
      </c>
      <c r="P50" s="174">
        <f t="shared" si="6"/>
        <v>3.9</v>
      </c>
      <c r="Q50" s="173">
        <f t="shared" si="7"/>
        <v>3.9</v>
      </c>
      <c r="R50" s="173">
        <f t="shared" si="8"/>
        <v>3.4</v>
      </c>
      <c r="S50" s="174">
        <f t="shared" si="9"/>
        <v>2.8</v>
      </c>
    </row>
    <row r="51" spans="1:19">
      <c r="A51" s="199" t="str">
        <f t="shared" si="3"/>
        <v>12.7</v>
      </c>
      <c r="B51" s="195" t="s">
        <v>194</v>
      </c>
      <c r="C51" s="98" t="str">
        <f ca="1">Language!D156</f>
        <v>WC</v>
      </c>
      <c r="D51" s="150">
        <v>9.9</v>
      </c>
      <c r="E51" s="150">
        <v>6.4</v>
      </c>
      <c r="F51" s="100"/>
      <c r="G51" s="100"/>
      <c r="H51" s="101" t="s">
        <v>74</v>
      </c>
      <c r="I51" s="172">
        <v>1</v>
      </c>
      <c r="J51" s="173">
        <f t="shared" ca="1" si="0"/>
        <v>6.4</v>
      </c>
      <c r="K51" s="173">
        <f t="shared" ca="1" si="1"/>
        <v>5.5</v>
      </c>
      <c r="L51" s="174">
        <f t="shared" ca="1" si="2"/>
        <v>4.6000000000000014</v>
      </c>
      <c r="N51" s="173">
        <f t="shared" si="4"/>
        <v>9.9</v>
      </c>
      <c r="O51" s="173">
        <f t="shared" si="5"/>
        <v>8.1999999999999993</v>
      </c>
      <c r="P51" s="174">
        <f t="shared" si="6"/>
        <v>6.4</v>
      </c>
      <c r="Q51" s="173">
        <f t="shared" si="7"/>
        <v>6.4</v>
      </c>
      <c r="R51" s="173">
        <f t="shared" si="8"/>
        <v>5.5</v>
      </c>
      <c r="S51" s="174">
        <f t="shared" si="9"/>
        <v>4.6000000000000014</v>
      </c>
    </row>
    <row r="52" spans="1:19">
      <c r="A52" s="199" t="str">
        <f t="shared" si="3"/>
        <v>12.8</v>
      </c>
      <c r="B52" s="195" t="s">
        <v>195</v>
      </c>
      <c r="C52" s="98" t="str">
        <f ca="1">Language!D157</f>
        <v>Garderobe, Dusche</v>
      </c>
      <c r="D52" s="150">
        <v>5.7</v>
      </c>
      <c r="E52" s="150">
        <v>3.7</v>
      </c>
      <c r="F52" s="100"/>
      <c r="G52" s="100"/>
      <c r="H52" s="101" t="s">
        <v>74</v>
      </c>
      <c r="I52" s="172">
        <v>1</v>
      </c>
      <c r="J52" s="173">
        <f t="shared" ca="1" si="0"/>
        <v>3.7</v>
      </c>
      <c r="K52" s="173">
        <f t="shared" ca="1" si="1"/>
        <v>3.2</v>
      </c>
      <c r="L52" s="174">
        <f t="shared" ca="1" si="2"/>
        <v>2.7</v>
      </c>
      <c r="N52" s="173">
        <f t="shared" si="4"/>
        <v>5.7</v>
      </c>
      <c r="O52" s="173">
        <f t="shared" si="5"/>
        <v>4.7</v>
      </c>
      <c r="P52" s="174">
        <f t="shared" si="6"/>
        <v>3.7</v>
      </c>
      <c r="Q52" s="173">
        <f t="shared" si="7"/>
        <v>3.7</v>
      </c>
      <c r="R52" s="173">
        <f t="shared" si="8"/>
        <v>3.2</v>
      </c>
      <c r="S52" s="174">
        <f t="shared" si="9"/>
        <v>2.7</v>
      </c>
    </row>
    <row r="53" spans="1:19">
      <c r="A53" s="199" t="str">
        <f t="shared" si="3"/>
        <v>12.9</v>
      </c>
      <c r="B53" s="195" t="s">
        <v>196</v>
      </c>
      <c r="C53" s="98" t="str">
        <f ca="1">Language!D158</f>
        <v>Parkhaus</v>
      </c>
      <c r="D53" s="150">
        <v>1.4</v>
      </c>
      <c r="E53" s="150">
        <v>0.9</v>
      </c>
      <c r="F53" s="100"/>
      <c r="G53" s="100"/>
      <c r="H53" s="101" t="s">
        <v>74</v>
      </c>
      <c r="I53" s="172">
        <v>1</v>
      </c>
      <c r="J53" s="173">
        <f t="shared" ca="1" si="0"/>
        <v>0.9</v>
      </c>
      <c r="K53" s="173">
        <f t="shared" ca="1" si="1"/>
        <v>0.8</v>
      </c>
      <c r="L53" s="174">
        <f t="shared" ca="1" si="2"/>
        <v>0.60000000000000009</v>
      </c>
      <c r="N53" s="173">
        <f t="shared" si="4"/>
        <v>1.4</v>
      </c>
      <c r="O53" s="173">
        <f t="shared" si="5"/>
        <v>1.2</v>
      </c>
      <c r="P53" s="174">
        <f t="shared" si="6"/>
        <v>0.9</v>
      </c>
      <c r="Q53" s="173">
        <f t="shared" si="7"/>
        <v>0.9</v>
      </c>
      <c r="R53" s="173">
        <f t="shared" si="8"/>
        <v>0.8</v>
      </c>
      <c r="S53" s="174">
        <f t="shared" si="9"/>
        <v>0.60000000000000009</v>
      </c>
    </row>
    <row r="54" spans="1:19">
      <c r="A54" s="199" t="str">
        <f t="shared" si="3"/>
        <v>12.10</v>
      </c>
      <c r="B54" s="195" t="s">
        <v>183</v>
      </c>
      <c r="C54" s="98" t="str">
        <f ca="1">Language!D159</f>
        <v>Wasch- und Trockenraum</v>
      </c>
      <c r="D54" s="150">
        <v>8.5</v>
      </c>
      <c r="E54" s="150">
        <v>5.5</v>
      </c>
      <c r="F54" s="100"/>
      <c r="G54" s="100"/>
      <c r="H54" s="101" t="s">
        <v>74</v>
      </c>
      <c r="I54" s="172">
        <v>1</v>
      </c>
      <c r="J54" s="173">
        <f t="shared" ca="1" si="0"/>
        <v>5.5</v>
      </c>
      <c r="K54" s="173">
        <f t="shared" ca="1" si="1"/>
        <v>4.8</v>
      </c>
      <c r="L54" s="174">
        <f t="shared" ca="1" si="2"/>
        <v>4</v>
      </c>
      <c r="N54" s="173">
        <f t="shared" si="4"/>
        <v>8.5</v>
      </c>
      <c r="O54" s="173">
        <f t="shared" si="5"/>
        <v>7</v>
      </c>
      <c r="P54" s="174">
        <f t="shared" si="6"/>
        <v>5.5</v>
      </c>
      <c r="Q54" s="173">
        <f t="shared" si="7"/>
        <v>5.5</v>
      </c>
      <c r="R54" s="173">
        <f t="shared" si="8"/>
        <v>4.8</v>
      </c>
      <c r="S54" s="174">
        <f t="shared" si="9"/>
        <v>4</v>
      </c>
    </row>
    <row r="55" spans="1:19">
      <c r="A55" s="199" t="str">
        <f t="shared" si="3"/>
        <v>12.11</v>
      </c>
      <c r="B55" s="195" t="s">
        <v>185</v>
      </c>
      <c r="C55" s="98" t="str">
        <f ca="1">Language!D160</f>
        <v>Kühlraum</v>
      </c>
      <c r="D55" s="150">
        <v>2.8</v>
      </c>
      <c r="E55" s="150">
        <v>1.8</v>
      </c>
      <c r="F55" s="100"/>
      <c r="G55" s="100"/>
      <c r="H55" s="101" t="s">
        <v>74</v>
      </c>
      <c r="I55" s="172">
        <v>1</v>
      </c>
      <c r="J55" s="173">
        <f t="shared" ca="1" si="0"/>
        <v>1.8</v>
      </c>
      <c r="K55" s="173">
        <f t="shared" ca="1" si="1"/>
        <v>1.6</v>
      </c>
      <c r="L55" s="174">
        <f t="shared" ca="1" si="2"/>
        <v>1.3000000000000003</v>
      </c>
      <c r="N55" s="173">
        <f t="shared" si="4"/>
        <v>2.8</v>
      </c>
      <c r="O55" s="173">
        <f t="shared" si="5"/>
        <v>2.2999999999999998</v>
      </c>
      <c r="P55" s="174">
        <f t="shared" si="6"/>
        <v>1.8</v>
      </c>
      <c r="Q55" s="173">
        <f t="shared" si="7"/>
        <v>1.8</v>
      </c>
      <c r="R55" s="173">
        <f t="shared" si="8"/>
        <v>1.6</v>
      </c>
      <c r="S55" s="174">
        <f t="shared" si="9"/>
        <v>1.3000000000000003</v>
      </c>
    </row>
    <row r="56" spans="1:19" ht="12.75" thickBot="1">
      <c r="A56" s="199" t="str">
        <f t="shared" si="3"/>
        <v>12.12</v>
      </c>
      <c r="B56" s="196" t="s">
        <v>197</v>
      </c>
      <c r="C56" s="125" t="str">
        <f ca="1">Language!D161</f>
        <v>Serverraum</v>
      </c>
      <c r="D56" s="151">
        <v>3.3</v>
      </c>
      <c r="E56" s="151">
        <v>2.2000000000000002</v>
      </c>
      <c r="F56" s="126" t="s">
        <v>74</v>
      </c>
      <c r="G56" s="126"/>
      <c r="H56" s="127"/>
      <c r="I56" s="109">
        <v>0</v>
      </c>
      <c r="J56" s="175">
        <f t="shared" ca="1" si="0"/>
        <v>2.2000000000000002</v>
      </c>
      <c r="K56" s="175">
        <f t="shared" ca="1" si="1"/>
        <v>1.9</v>
      </c>
      <c r="L56" s="176">
        <f t="shared" ca="1" si="2"/>
        <v>1.6000000000000005</v>
      </c>
      <c r="N56" s="175">
        <f t="shared" si="4"/>
        <v>3.3</v>
      </c>
      <c r="O56" s="175">
        <f t="shared" si="5"/>
        <v>2.8</v>
      </c>
      <c r="P56" s="176">
        <f t="shared" si="6"/>
        <v>2.2000000000000002</v>
      </c>
      <c r="Q56" s="175">
        <f t="shared" si="7"/>
        <v>2.2000000000000002</v>
      </c>
      <c r="R56" s="175">
        <f t="shared" si="8"/>
        <v>1.9</v>
      </c>
      <c r="S56" s="176">
        <f t="shared" si="9"/>
        <v>1.6000000000000005</v>
      </c>
    </row>
  </sheetData>
  <sheetProtection password="E547" sheet="1" objects="1" scenarios="1"/>
  <mergeCells count="11">
    <mergeCell ref="N9:P9"/>
    <mergeCell ref="Q9:S9"/>
    <mergeCell ref="N10:P10"/>
    <mergeCell ref="Q10:S10"/>
    <mergeCell ref="I1:L6"/>
    <mergeCell ref="D9:E9"/>
    <mergeCell ref="F9:H9"/>
    <mergeCell ref="J9:L9"/>
    <mergeCell ref="D10:E10"/>
    <mergeCell ref="F10:H10"/>
    <mergeCell ref="J10:L10"/>
  </mergeCells>
  <conditionalFormatting sqref="N8:S56">
    <cfRule type="expression" dxfId="12" priority="1">
      <formula>$U$13=0</formula>
    </cfRule>
  </conditionalFormatting>
  <hyperlinks>
    <hyperlink ref="I1:L6" location="Calc!A1" display="Calc!A1" xr:uid="{00000000-0004-0000-0300-000000000000}"/>
  </hyperlinks>
  <pageMargins left="0.7" right="0.7" top="0.78740157499999996" bottom="0.78740157499999996" header="0.3" footer="0.3"/>
  <pageSetup paperSize="9" orientation="portrait" verticalDpi="0" r:id="rId1"/>
  <ignoredErrors>
    <ignoredError sqref="B1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3"/>
  <dimension ref="A2:I1643"/>
  <sheetViews>
    <sheetView showGridLines="0" workbookViewId="0">
      <pane xSplit="2" ySplit="9" topLeftCell="C10" activePane="bottomRight" state="frozen"/>
      <selection pane="topRight" activeCell="B1" sqref="B1"/>
      <selection pane="bottomLeft" activeCell="A10" sqref="A10"/>
      <selection pane="bottomRight" activeCell="C3" sqref="C3"/>
    </sheetView>
  </sheetViews>
  <sheetFormatPr baseColWidth="10" defaultColWidth="19.85546875" defaultRowHeight="12"/>
  <cols>
    <col min="1" max="1" width="3.5703125" style="95" customWidth="1"/>
    <col min="2" max="2" width="19.85546875" style="95"/>
    <col min="3" max="3" width="22.85546875" style="95" customWidth="1"/>
    <col min="4" max="9" width="23.140625" style="95" customWidth="1"/>
    <col min="10" max="16384" width="19.85546875" style="95"/>
  </cols>
  <sheetData>
    <row r="2" spans="1:9">
      <c r="C2" s="102" t="s">
        <v>295</v>
      </c>
      <c r="D2" s="102" t="s">
        <v>117</v>
      </c>
    </row>
    <row r="3" spans="1:9">
      <c r="C3" s="334" t="s">
        <v>350</v>
      </c>
      <c r="D3" s="135" t="s">
        <v>113</v>
      </c>
    </row>
    <row r="4" spans="1:9">
      <c r="C4" s="95">
        <f ca="1">IF(C3=D113,1,0)</f>
        <v>1</v>
      </c>
      <c r="D4" s="95">
        <f>MATCH(D3,L_Sprachen,0)-1</f>
        <v>0</v>
      </c>
    </row>
    <row r="7" spans="1:9">
      <c r="B7" s="133" t="s">
        <v>111</v>
      </c>
      <c r="C7" s="133" t="s">
        <v>173</v>
      </c>
      <c r="D7" s="133" t="s">
        <v>112</v>
      </c>
      <c r="E7" s="138" t="s">
        <v>113</v>
      </c>
      <c r="F7" s="133" t="s">
        <v>114</v>
      </c>
      <c r="G7" s="144" t="s">
        <v>115</v>
      </c>
      <c r="H7" s="133" t="s">
        <v>116</v>
      </c>
      <c r="I7" s="147" t="s">
        <v>167</v>
      </c>
    </row>
    <row r="8" spans="1:9">
      <c r="B8" s="131"/>
      <c r="C8" s="131"/>
      <c r="D8" s="132"/>
      <c r="E8" s="139"/>
      <c r="F8" s="132"/>
      <c r="G8" s="145"/>
      <c r="H8" s="132"/>
      <c r="I8" s="148"/>
    </row>
    <row r="9" spans="1:9" ht="15.75">
      <c r="B9" s="134" t="s">
        <v>166</v>
      </c>
      <c r="D9" s="132"/>
      <c r="E9" s="139"/>
      <c r="F9" s="132"/>
      <c r="G9" s="145"/>
      <c r="H9" s="132"/>
      <c r="I9" s="148"/>
    </row>
    <row r="10" spans="1:9">
      <c r="A10" s="140" t="str">
        <f ca="1">CELL("address",Calc!A1)</f>
        <v>'[UZH_Energienachweis_EN-111a_erhöhte_Anforderungen_20180926_Passwortgeschützt.xlsm]Calc'!$A$1</v>
      </c>
      <c r="B10" s="154" t="str">
        <f ca="1">MID(A10,SEARCH("]",A10)+1,30)</f>
        <v>Calc'!$A$1</v>
      </c>
      <c r="C10" s="141"/>
      <c r="D10" s="142" t="str">
        <f t="shared" ref="D10:D129" ca="1" si="0">OFFSET(E10,0,Spind)&amp;""</f>
        <v>EN-111a</v>
      </c>
      <c r="E10" s="143" t="s">
        <v>498</v>
      </c>
      <c r="F10" s="142" t="s">
        <v>498</v>
      </c>
      <c r="G10" s="146" t="s">
        <v>498</v>
      </c>
      <c r="H10" s="142" t="s">
        <v>498</v>
      </c>
      <c r="I10" s="148" t="s">
        <v>498</v>
      </c>
    </row>
    <row r="11" spans="1:9">
      <c r="A11" s="140"/>
      <c r="B11" s="157"/>
      <c r="C11" s="141"/>
      <c r="D11" s="142" t="str">
        <f t="shared" ca="1" si="0"/>
        <v>de</v>
      </c>
      <c r="E11" s="143" t="s">
        <v>655</v>
      </c>
      <c r="F11" s="142" t="s">
        <v>118</v>
      </c>
      <c r="G11" s="146" t="s">
        <v>656</v>
      </c>
      <c r="H11" s="142" t="s">
        <v>119</v>
      </c>
      <c r="I11" s="148" t="s">
        <v>657</v>
      </c>
    </row>
    <row r="12" spans="1:9" ht="36">
      <c r="A12" s="140" t="str">
        <f ca="1">CELL("address",Calc!A2)</f>
        <v>'[UZH_Energienachweis_EN-111a_erhöhte_Anforderungen_20180926_Passwortgeschützt.xlsm]Calc'!$A$2</v>
      </c>
      <c r="B12" s="155" t="str">
        <f t="shared" ref="B12:B29" ca="1" si="1">MID(A12,SEARCH("]",A12)+1,30)</f>
        <v>Calc'!$A$2</v>
      </c>
      <c r="C12" s="141"/>
      <c r="D12" s="142" t="str">
        <f t="shared" ca="1" si="0"/>
        <v>Beleuchtungsnachweis Einzelanforderung gemäss SIA 387/4</v>
      </c>
      <c r="E12" s="143" t="s">
        <v>497</v>
      </c>
      <c r="F12" s="142"/>
      <c r="G12" s="146" t="s">
        <v>507</v>
      </c>
      <c r="H12" s="142"/>
      <c r="I12" s="149"/>
    </row>
    <row r="13" spans="1:9" ht="36">
      <c r="A13" s="140" t="str">
        <f ca="1">CELL("address",Calc!A2)</f>
        <v>'[UZH_Energienachweis_EN-111a_erhöhte_Anforderungen_20180926_Passwortgeschützt.xlsm]Calc'!$A$2</v>
      </c>
      <c r="B13" s="155" t="str">
        <f t="shared" ca="1" si="1"/>
        <v>Calc'!$A$2</v>
      </c>
      <c r="C13" s="141"/>
      <c r="D13" s="142" t="str">
        <f ca="1">OFFSET(E13,0,Spind)&amp;""</f>
        <v>(Erhöhte Anforderung auf Basis der Zielwerte der Norm SIA 387/4, Anhang A)</v>
      </c>
      <c r="E13" s="143" t="s">
        <v>347</v>
      </c>
      <c r="F13" s="142"/>
      <c r="G13" s="146" t="s">
        <v>508</v>
      </c>
      <c r="H13" s="142"/>
      <c r="I13" s="149"/>
    </row>
    <row r="14" spans="1:9" ht="36">
      <c r="A14" s="140" t="str">
        <f ca="1">CELL("address",Calc!T2)</f>
        <v>'[UZH_Energienachweis_EN-111a_erhöhte_Anforderungen_20180926_Passwortgeschützt.xlsm]Calc'!$T$2</v>
      </c>
      <c r="B14" s="155" t="str">
        <f ca="1">MID(A14,SEARCH("]",A14)+1,30)</f>
        <v>Calc'!$T$2</v>
      </c>
      <c r="C14" s="141"/>
      <c r="D14" s="142" t="str">
        <f ca="1">OFFSET(E14,0,Spind)&amp;""</f>
        <v>Gültig bis</v>
      </c>
      <c r="E14" s="143" t="s">
        <v>269</v>
      </c>
      <c r="F14" s="142"/>
      <c r="G14" s="146" t="s">
        <v>509</v>
      </c>
      <c r="H14" s="142"/>
      <c r="I14" s="149"/>
    </row>
    <row r="15" spans="1:9">
      <c r="A15" s="140" t="str">
        <f ca="1">CELL("address",Calc!A4)</f>
        <v>'[UZH_Energienachweis_EN-111a_erhöhte_Anforderungen_20180926_Passwortgeschützt.xlsm]Calc'!$A$4</v>
      </c>
      <c r="B15" s="155" t="str">
        <f t="shared" ca="1" si="1"/>
        <v>Calc'!$A$4</v>
      </c>
      <c r="C15" s="141"/>
      <c r="D15" s="142" t="str">
        <f t="shared" ca="1" si="0"/>
        <v>Projektbezeichnung:</v>
      </c>
      <c r="E15" s="143" t="s">
        <v>15</v>
      </c>
      <c r="F15" s="142"/>
      <c r="G15" s="146" t="s">
        <v>510</v>
      </c>
      <c r="H15" s="142"/>
      <c r="I15" s="149"/>
    </row>
    <row r="16" spans="1:9">
      <c r="A16" s="140" t="str">
        <f ca="1">CELL("address",Calc!A6)</f>
        <v>'[UZH_Energienachweis_EN-111a_erhöhte_Anforderungen_20180926_Passwortgeschützt.xlsm]Calc'!$A$6</v>
      </c>
      <c r="B16" s="155" t="str">
        <f t="shared" ca="1" si="1"/>
        <v>Calc'!$A$6</v>
      </c>
      <c r="C16" s="141"/>
      <c r="D16" s="142" t="str">
        <f t="shared" ca="1" si="0"/>
        <v>Bearbeitet durch:</v>
      </c>
      <c r="E16" s="143" t="s">
        <v>169</v>
      </c>
      <c r="F16" s="142"/>
      <c r="G16" s="146" t="s">
        <v>511</v>
      </c>
      <c r="H16" s="142"/>
      <c r="I16" s="149"/>
    </row>
    <row r="17" spans="1:9">
      <c r="A17" s="140" t="str">
        <f ca="1">CELL("address",Calc!A7)</f>
        <v>'[UZH_Energienachweis_EN-111a_erhöhte_Anforderungen_20180926_Passwortgeschützt.xlsm]Calc'!$A$7</v>
      </c>
      <c r="B17" s="155" t="str">
        <f t="shared" ca="1" si="1"/>
        <v>Calc'!$A$7</v>
      </c>
      <c r="C17" s="179"/>
      <c r="D17" s="180" t="str">
        <f t="shared" ca="1" si="0"/>
        <v>Datum / Revisionen:</v>
      </c>
      <c r="E17" s="143" t="s">
        <v>285</v>
      </c>
      <c r="F17" s="142"/>
      <c r="G17" s="146" t="s">
        <v>512</v>
      </c>
      <c r="H17" s="142"/>
      <c r="I17" s="149"/>
    </row>
    <row r="18" spans="1:9">
      <c r="A18" s="140" t="str">
        <f ca="1">CELL("address",Calc!C8)</f>
        <v>'[UZH_Energienachweis_EN-111a_erhöhte_Anforderungen_20180926_Passwortgeschützt.xlsm]Calc'!$C$8</v>
      </c>
      <c r="B18" s="155" t="str">
        <f t="shared" ca="1" si="1"/>
        <v>Calc'!$C$8</v>
      </c>
      <c r="C18" s="181" t="s">
        <v>172</v>
      </c>
      <c r="D18" s="182" t="str">
        <f t="shared" ca="1" si="0"/>
        <v>Nachweis in Bearbeitung</v>
      </c>
      <c r="E18" s="143" t="s">
        <v>174</v>
      </c>
      <c r="F18" s="142"/>
      <c r="G18" s="146" t="s">
        <v>513</v>
      </c>
      <c r="H18" s="142"/>
      <c r="I18" s="149"/>
    </row>
    <row r="19" spans="1:9" ht="24">
      <c r="A19" s="140"/>
      <c r="B19" s="155"/>
      <c r="C19" s="158" t="s">
        <v>176</v>
      </c>
      <c r="D19" s="165" t="str">
        <f t="shared" ca="1" si="0"/>
        <v>Nachweis vollständig und abgeschlossen</v>
      </c>
      <c r="E19" s="143" t="s">
        <v>175</v>
      </c>
      <c r="F19" s="142"/>
      <c r="G19" s="146" t="s">
        <v>514</v>
      </c>
      <c r="H19" s="142"/>
      <c r="I19" s="149"/>
    </row>
    <row r="20" spans="1:9" ht="24">
      <c r="A20" s="140" t="str">
        <f ca="1">CELL("address",Calc!A10)</f>
        <v>'[UZH_Energienachweis_EN-111a_erhöhte_Anforderungen_20180926_Passwortgeschützt.xlsm]Calc'!$A$10</v>
      </c>
      <c r="B20" s="155" t="str">
        <f t="shared" ca="1" si="1"/>
        <v>Calc'!$A$10</v>
      </c>
      <c r="C20" s="141"/>
      <c r="D20" s="159" t="str">
        <f t="shared" ca="1" si="0"/>
        <v>Zusammenstellung / Ergebnis:</v>
      </c>
      <c r="E20" s="143" t="s">
        <v>24</v>
      </c>
      <c r="F20" s="142"/>
      <c r="G20" s="146" t="s">
        <v>515</v>
      </c>
      <c r="H20" s="142"/>
      <c r="I20" s="149"/>
    </row>
    <row r="21" spans="1:9" ht="24">
      <c r="A21" s="140" t="str">
        <f ca="1">CELL("address",Calc!A11)</f>
        <v>'[UZH_Energienachweis_EN-111a_erhöhte_Anforderungen_20180926_Passwortgeschützt.xlsm]Calc'!$A$11</v>
      </c>
      <c r="B21" s="155" t="str">
        <f t="shared" ca="1" si="1"/>
        <v>Calc'!$A$11</v>
      </c>
      <c r="C21" s="141"/>
      <c r="D21" s="142" t="str">
        <f t="shared" ca="1" si="0"/>
        <v>Summe aller Nettogeschossflächen</v>
      </c>
      <c r="E21" s="143" t="s">
        <v>0</v>
      </c>
      <c r="F21" s="142"/>
      <c r="G21" s="146" t="s">
        <v>516</v>
      </c>
      <c r="H21" s="142"/>
      <c r="I21" s="149"/>
    </row>
    <row r="22" spans="1:9" ht="24">
      <c r="A22" s="140" t="str">
        <f ca="1">CELL("address",Calc!A12)</f>
        <v>'[UZH_Energienachweis_EN-111a_erhöhte_Anforderungen_20180926_Passwortgeschützt.xlsm]Calc'!$A$12</v>
      </c>
      <c r="B22" s="155" t="str">
        <f t="shared" ca="1" si="1"/>
        <v>Calc'!$A$12</v>
      </c>
      <c r="C22" s="141"/>
      <c r="D22" s="142" t="str">
        <f t="shared" ca="1" si="0"/>
        <v>Summe der elektrischen Leistungen</v>
      </c>
      <c r="E22" s="143" t="s">
        <v>1</v>
      </c>
      <c r="F22" s="142"/>
      <c r="G22" s="146" t="s">
        <v>517</v>
      </c>
      <c r="H22" s="142"/>
      <c r="I22" s="149"/>
    </row>
    <row r="23" spans="1:9" ht="24">
      <c r="A23" s="140" t="str">
        <f ca="1">CELL("address",Calc!A13)</f>
        <v>'[UZH_Energienachweis_EN-111a_erhöhte_Anforderungen_20180926_Passwortgeschützt.xlsm]Calc'!$A$13</v>
      </c>
      <c r="B23" s="155" t="str">
        <f t="shared" ca="1" si="1"/>
        <v>Calc'!$A$13</v>
      </c>
      <c r="C23" s="141"/>
      <c r="D23" s="142" t="str">
        <f t="shared" ca="1" si="0"/>
        <v>Projektwert Beleuchtung</v>
      </c>
      <c r="E23" s="143" t="s">
        <v>82</v>
      </c>
      <c r="F23" s="142"/>
      <c r="G23" s="146" t="s">
        <v>518</v>
      </c>
      <c r="H23" s="142"/>
      <c r="I23" s="149"/>
    </row>
    <row r="24" spans="1:9" ht="24">
      <c r="A24" s="140" t="str">
        <f ca="1">CELL("address",Calc!A14)</f>
        <v>'[UZH_Energienachweis_EN-111a_erhöhte_Anforderungen_20180926_Passwortgeschützt.xlsm]Calc'!$A$14</v>
      </c>
      <c r="B24" s="155" t="str">
        <f t="shared" ca="1" si="1"/>
        <v>Calc'!$A$14</v>
      </c>
      <c r="C24" s="141"/>
      <c r="D24" s="142" t="str">
        <f t="shared" ca="1" si="0"/>
        <v>Anforderung Beleuchtung</v>
      </c>
      <c r="E24" s="143" t="s">
        <v>101</v>
      </c>
      <c r="F24" s="142"/>
      <c r="G24" s="146" t="s">
        <v>519</v>
      </c>
      <c r="H24" s="142"/>
      <c r="I24" s="149"/>
    </row>
    <row r="25" spans="1:9" ht="24">
      <c r="A25" s="140" t="str">
        <f ca="1">CELL("address",Calc!A15)</f>
        <v>'[UZH_Energienachweis_EN-111a_erhöhte_Anforderungen_20180926_Passwortgeschützt.xlsm]Calc'!$A$15</v>
      </c>
      <c r="B25" s="155" t="str">
        <f t="shared" ca="1" si="1"/>
        <v>Calc'!$A$15</v>
      </c>
      <c r="C25" s="141"/>
      <c r="D25" s="142" t="str">
        <f t="shared" ca="1" si="0"/>
        <v>Anforderung eingehalten?</v>
      </c>
      <c r="E25" s="143" t="s">
        <v>2</v>
      </c>
      <c r="F25" s="142"/>
      <c r="G25" s="146" t="s">
        <v>520</v>
      </c>
      <c r="H25" s="142"/>
      <c r="I25" s="149"/>
    </row>
    <row r="26" spans="1:9">
      <c r="A26" s="140" t="str">
        <f ca="1">CELL("address",Calc!D11)</f>
        <v>'[UZH_Energienachweis_EN-111a_erhöhte_Anforderungen_20180926_Passwortgeschützt.xlsm]Calc'!$D$11</v>
      </c>
      <c r="B26" s="155" t="str">
        <f t="shared" ca="1" si="1"/>
        <v>Calc'!$D$11</v>
      </c>
      <c r="C26" s="141"/>
      <c r="D26" s="142" t="str">
        <f t="shared" ca="1" si="0"/>
        <v>① Summe aus Spalte C</v>
      </c>
      <c r="E26" s="143" t="s">
        <v>95</v>
      </c>
      <c r="F26" s="142"/>
      <c r="G26" s="146" t="s">
        <v>521</v>
      </c>
      <c r="H26" s="142"/>
      <c r="I26" s="149"/>
    </row>
    <row r="27" spans="1:9">
      <c r="A27" s="140" t="str">
        <f ca="1">CELL("address",Calc!D12)</f>
        <v>'[UZH_Energienachweis_EN-111a_erhöhte_Anforderungen_20180926_Passwortgeschützt.xlsm]Calc'!$D$12</v>
      </c>
      <c r="B27" s="155" t="str">
        <f t="shared" ca="1" si="1"/>
        <v>Calc'!$D$12</v>
      </c>
      <c r="C27" s="141"/>
      <c r="D27" s="142" t="str">
        <f t="shared" ca="1" si="0"/>
        <v>② Summe aus Spalte T</v>
      </c>
      <c r="E27" s="143" t="s">
        <v>242</v>
      </c>
      <c r="F27" s="142"/>
      <c r="G27" s="146" t="s">
        <v>522</v>
      </c>
      <c r="H27" s="142"/>
      <c r="I27" s="149"/>
    </row>
    <row r="28" spans="1:9">
      <c r="A28" s="140" t="str">
        <f ca="1">CELL("address",Calc!D13)</f>
        <v>'[UZH_Energienachweis_EN-111a_erhöhte_Anforderungen_20180926_Passwortgeschützt.xlsm]Calc'!$D$13</v>
      </c>
      <c r="B28" s="155" t="str">
        <f t="shared" ca="1" si="1"/>
        <v>Calc'!$D$13</v>
      </c>
      <c r="C28" s="141"/>
      <c r="D28" s="142" t="str">
        <f t="shared" ca="1" si="0"/>
        <v>③ = ②/①</v>
      </c>
      <c r="E28" s="143" t="s">
        <v>97</v>
      </c>
      <c r="F28" s="142" t="s">
        <v>97</v>
      </c>
      <c r="G28" s="146" t="s">
        <v>523</v>
      </c>
      <c r="H28" s="142" t="s">
        <v>97</v>
      </c>
      <c r="I28" s="149" t="s">
        <v>97</v>
      </c>
    </row>
    <row r="29" spans="1:9" ht="24">
      <c r="A29" s="153" t="str">
        <f ca="1">CELL("address",Calc!D14)</f>
        <v>'[UZH_Energienachweis_EN-111a_erhöhte_Anforderungen_20180926_Passwortgeschützt.xlsm]Calc'!$D$14</v>
      </c>
      <c r="B29" s="155" t="str">
        <f t="shared" ca="1" si="1"/>
        <v>Calc'!$D$14</v>
      </c>
      <c r="C29" s="141"/>
      <c r="D29" s="142" t="str">
        <f t="shared" ca="1" si="0"/>
        <v>④ flächengewichteter Mittelwert</v>
      </c>
      <c r="E29" s="143" t="s">
        <v>98</v>
      </c>
      <c r="F29" s="142"/>
      <c r="G29" s="146" t="s">
        <v>97</v>
      </c>
      <c r="H29" s="142"/>
      <c r="I29" s="149"/>
    </row>
    <row r="30" spans="1:9" ht="24">
      <c r="A30" s="140" t="str">
        <f ca="1">CELL("address",Calc!D15)</f>
        <v>'[UZH_Energienachweis_EN-111a_erhöhte_Anforderungen_20180926_Passwortgeschützt.xlsm]Calc'!$D$15</v>
      </c>
      <c r="B30" s="155" t="str">
        <f ca="1">MID(A30,SEARCH("]",A30)+1,30)</f>
        <v>Calc'!$D$15</v>
      </c>
      <c r="C30" s="179"/>
      <c r="D30" s="180" t="str">
        <f t="shared" ca="1" si="0"/>
        <v>Prüfung: ③ kleiner gleich ④</v>
      </c>
      <c r="E30" s="143" t="s">
        <v>351</v>
      </c>
      <c r="F30" s="142"/>
      <c r="G30" s="146" t="s">
        <v>524</v>
      </c>
      <c r="H30" s="142"/>
      <c r="I30" s="149"/>
    </row>
    <row r="31" spans="1:9" ht="24">
      <c r="A31" s="140" t="str">
        <f ca="1">CELL("address",Calc!G15)</f>
        <v>'[UZH_Energienachweis_EN-111a_erhöhte_Anforderungen_20180926_Passwortgeschützt.xlsm]Calc'!$G$15</v>
      </c>
      <c r="B31" s="155" t="str">
        <f ca="1">MID(A31,SEARCH("]",A31)+1,30)</f>
        <v>Calc'!$G$15</v>
      </c>
      <c r="C31" s="183" t="s">
        <v>179</v>
      </c>
      <c r="D31" s="182" t="str">
        <f t="shared" ca="1" si="0"/>
        <v>nicht i.O.</v>
      </c>
      <c r="E31" s="143" t="s">
        <v>177</v>
      </c>
      <c r="F31" s="142"/>
      <c r="G31" s="146" t="s">
        <v>525</v>
      </c>
      <c r="H31" s="142"/>
      <c r="I31" s="149"/>
    </row>
    <row r="32" spans="1:9">
      <c r="A32" s="140"/>
      <c r="B32" s="155"/>
      <c r="C32" s="184" t="s">
        <v>180</v>
      </c>
      <c r="D32" s="185" t="str">
        <f t="shared" ca="1" si="0"/>
        <v>erfüllt</v>
      </c>
      <c r="E32" s="143" t="s">
        <v>178</v>
      </c>
      <c r="F32" s="142"/>
      <c r="G32" s="146" t="s">
        <v>526</v>
      </c>
      <c r="H32" s="142"/>
      <c r="I32" s="149"/>
    </row>
    <row r="33" spans="1:9">
      <c r="A33" s="140" t="str">
        <f ca="1">CELL("address",Calc!N1)</f>
        <v>'[UZH_Energienachweis_EN-111a_erhöhte_Anforderungen_20180926_Passwortgeschützt.xlsm]Calc'!$N$1</v>
      </c>
      <c r="B33" s="155" t="str">
        <f ca="1">MID(A33,SEARCH("]",A33)+1,30)</f>
        <v>Calc'!$N$1</v>
      </c>
      <c r="C33" s="183" t="s">
        <v>254</v>
      </c>
      <c r="D33" s="182" t="str">
        <f ca="1">OFFSET(E33,0,Spind)&amp;""</f>
        <v>Nachweis nicht erfüllt</v>
      </c>
      <c r="E33" s="143" t="s">
        <v>256</v>
      </c>
      <c r="F33" s="142"/>
      <c r="G33" s="146" t="s">
        <v>527</v>
      </c>
      <c r="H33" s="142"/>
      <c r="I33" s="149"/>
    </row>
    <row r="34" spans="1:9">
      <c r="A34" s="140"/>
      <c r="B34" s="155"/>
      <c r="C34" s="184" t="s">
        <v>255</v>
      </c>
      <c r="D34" s="185" t="str">
        <f ca="1">OFFSET(E34,0,Spind)&amp;""</f>
        <v>Nachweis erfüllt</v>
      </c>
      <c r="E34" s="143" t="s">
        <v>257</v>
      </c>
      <c r="F34" s="142"/>
      <c r="G34" s="146" t="s">
        <v>528</v>
      </c>
      <c r="H34" s="142"/>
      <c r="I34" s="149"/>
    </row>
    <row r="35" spans="1:9" ht="24">
      <c r="A35" s="140" t="str">
        <f ca="1">CELL("address",Calc!N3)</f>
        <v>'[UZH_Energienachweis_EN-111a_erhöhte_Anforderungen_20180926_Passwortgeschützt.xlsm]Calc'!$N$3</v>
      </c>
      <c r="B35" s="155" t="str">
        <f ca="1">MID(A35,SEARCH("]",A35)+1,30)</f>
        <v>Calc'!$N$3</v>
      </c>
      <c r="C35" s="158"/>
      <c r="D35" s="159" t="str">
        <f t="shared" ca="1" si="0"/>
        <v>Bemerkungen/Begründungen für Abweichungen etc.:</v>
      </c>
      <c r="E35" s="143" t="s">
        <v>170</v>
      </c>
      <c r="F35" s="142"/>
      <c r="G35" s="146" t="s">
        <v>529</v>
      </c>
      <c r="H35" s="142"/>
      <c r="I35" s="149"/>
    </row>
    <row r="36" spans="1:9" ht="24">
      <c r="A36" s="140" t="str">
        <f ca="1">CELL("address",Calc!N10)</f>
        <v>'[UZH_Energienachweis_EN-111a_erhöhte_Anforderungen_20180926_Passwortgeschützt.xlsm]Calc'!$N$10</v>
      </c>
      <c r="B36" s="155" t="str">
        <f ca="1">MID(A36,SEARCH("]",A36)+1,30)</f>
        <v>Calc'!$N$10</v>
      </c>
      <c r="C36" s="158"/>
      <c r="D36" s="159" t="str">
        <f t="shared" ca="1" si="0"/>
        <v>Beilagen:</v>
      </c>
      <c r="E36" s="143" t="s">
        <v>181</v>
      </c>
      <c r="F36" s="142"/>
      <c r="G36" s="146" t="s">
        <v>530</v>
      </c>
      <c r="H36" s="142"/>
      <c r="I36" s="149"/>
    </row>
    <row r="37" spans="1:9" ht="36">
      <c r="A37" s="140" t="str">
        <f ca="1">CELL("address",Calc!N11)</f>
        <v>'[UZH_Energienachweis_EN-111a_erhöhte_Anforderungen_20180926_Passwortgeschützt.xlsm]Calc'!$N$11</v>
      </c>
      <c r="B37" s="155" t="str">
        <f t="shared" ref="B37:B42" ca="1" si="2">MID(A37,SEARCH("]",A37)+1,30)</f>
        <v>Calc'!$N$11</v>
      </c>
      <c r="C37" s="158"/>
      <c r="D37" s="159" t="str">
        <f t="shared" ca="1" si="0"/>
        <v>Pläne mit Angaben zum Beleuchtungskonzept (A3/A4)</v>
      </c>
      <c r="E37" s="143" t="s">
        <v>463</v>
      </c>
      <c r="F37" s="142"/>
      <c r="G37" s="146" t="s">
        <v>531</v>
      </c>
      <c r="H37" s="142"/>
      <c r="I37" s="149"/>
    </row>
    <row r="38" spans="1:9" ht="11.25" customHeight="1">
      <c r="A38" s="140" t="str">
        <f ca="1">CELL("address",Calc!N12)</f>
        <v>'[UZH_Energienachweis_EN-111a_erhöhte_Anforderungen_20180926_Passwortgeschützt.xlsm]Calc'!$N$12</v>
      </c>
      <c r="B38" s="155" t="str">
        <f t="shared" ca="1" si="2"/>
        <v>Calc'!$N$12</v>
      </c>
      <c r="C38" s="158"/>
      <c r="D38" s="159" t="str">
        <f t="shared" ca="1" si="0"/>
        <v>Pläne mit Angaben zur Nettogeschossfläche (A3/A4)</v>
      </c>
      <c r="E38" s="143" t="s">
        <v>464</v>
      </c>
      <c r="F38" s="142"/>
      <c r="G38" s="146" t="s">
        <v>532</v>
      </c>
      <c r="H38" s="142"/>
      <c r="I38" s="149"/>
    </row>
    <row r="39" spans="1:9" ht="11.25" customHeight="1">
      <c r="A39" s="140" t="str">
        <f ca="1">CELL("address",Calc!N13)</f>
        <v>'[UZH_Energienachweis_EN-111a_erhöhte_Anforderungen_20180926_Passwortgeschützt.xlsm]Calc'!$N$13</v>
      </c>
      <c r="B39" s="155" t="str">
        <f t="shared" ca="1" si="2"/>
        <v>Calc'!$N$13</v>
      </c>
      <c r="C39" s="158"/>
      <c r="D39" s="159" t="str">
        <f t="shared" ca="1" si="0"/>
        <v>Leuchtendatenblätter</v>
      </c>
      <c r="E39" s="143" t="s">
        <v>462</v>
      </c>
      <c r="F39" s="142"/>
      <c r="G39" s="146" t="s">
        <v>533</v>
      </c>
      <c r="H39" s="142"/>
      <c r="I39" s="149"/>
    </row>
    <row r="40" spans="1:9" ht="11.25" hidden="1" customHeight="1">
      <c r="A40" s="140" t="str">
        <f ca="1">CELL("address",Calc!N14)</f>
        <v>'[UZH_Energienachweis_EN-111a_erhöhte_Anforderungen_20180926_Passwortgeschützt.xlsm]Calc'!$N$14</v>
      </c>
      <c r="B40" s="155" t="str">
        <f t="shared" ca="1" si="2"/>
        <v>Calc'!$N$14</v>
      </c>
      <c r="C40" s="158"/>
      <c r="D40" s="159" t="str">
        <f t="shared" ca="1" si="0"/>
        <v/>
      </c>
      <c r="E40" s="143"/>
      <c r="F40" s="142"/>
      <c r="G40" s="146" t="s">
        <v>534</v>
      </c>
      <c r="H40" s="142"/>
      <c r="I40" s="149"/>
    </row>
    <row r="41" spans="1:9" ht="11.25" hidden="1" customHeight="1">
      <c r="A41" s="140" t="str">
        <f ca="1">CELL("address",Calc!N15)</f>
        <v>'[UZH_Energienachweis_EN-111a_erhöhte_Anforderungen_20180926_Passwortgeschützt.xlsm]Calc'!$N$15</v>
      </c>
      <c r="B41" s="155" t="str">
        <f t="shared" ca="1" si="2"/>
        <v>Calc'!$N$15</v>
      </c>
      <c r="C41" s="158"/>
      <c r="D41" s="159" t="str">
        <f t="shared" ca="1" si="0"/>
        <v/>
      </c>
      <c r="E41" s="143"/>
      <c r="F41" s="142"/>
      <c r="G41" s="146"/>
      <c r="H41" s="142"/>
      <c r="I41" s="149"/>
    </row>
    <row r="42" spans="1:9" ht="11.25" hidden="1" customHeight="1">
      <c r="A42" s="140" t="str">
        <f ca="1">CELL("address",Calc!N16)</f>
        <v>'[UZH_Energienachweis_EN-111a_erhöhte_Anforderungen_20180926_Passwortgeschützt.xlsm]Calc'!$N$16</v>
      </c>
      <c r="B42" s="155" t="str">
        <f t="shared" ca="1" si="2"/>
        <v>Calc'!$N$16</v>
      </c>
      <c r="C42" s="158"/>
      <c r="D42" s="159" t="str">
        <f t="shared" ca="1" si="0"/>
        <v/>
      </c>
      <c r="E42" s="143"/>
      <c r="F42" s="142"/>
      <c r="G42" s="146"/>
      <c r="H42" s="142"/>
      <c r="I42" s="149"/>
    </row>
    <row r="43" spans="1:9">
      <c r="A43" s="140"/>
      <c r="B43" s="155"/>
      <c r="C43" s="158"/>
      <c r="D43" s="159" t="str">
        <f t="shared" ca="1" si="0"/>
        <v/>
      </c>
      <c r="E43" s="143"/>
      <c r="F43" s="142"/>
      <c r="G43" s="146"/>
      <c r="H43" s="142"/>
      <c r="I43" s="149"/>
    </row>
    <row r="44" spans="1:9" ht="36">
      <c r="A44" s="140" t="str">
        <f ca="1">CELL("address",Calc!A17)</f>
        <v>'[UZH_Energienachweis_EN-111a_erhöhte_Anforderungen_20180926_Passwortgeschützt.xlsm]Calc'!$A$17</v>
      </c>
      <c r="B44" s="155" t="str">
        <f t="shared" ref="B44:B145" ca="1" si="3">MID(A44,SEARCH("]",A44)+1,30)</f>
        <v>Calc'!$A$17</v>
      </c>
      <c r="C44" s="158"/>
      <c r="D44" s="159" t="str">
        <f t="shared" ca="1" si="0"/>
        <v>Bestimmung Nettogeschossfläche und einzuhaltende Anforderung</v>
      </c>
      <c r="E44" s="143" t="s">
        <v>271</v>
      </c>
      <c r="F44" s="142"/>
      <c r="G44" s="146" t="s">
        <v>535</v>
      </c>
      <c r="H44" s="142"/>
      <c r="I44" s="149"/>
    </row>
    <row r="45" spans="1:9" s="190" customFormat="1">
      <c r="A45" s="153" t="str">
        <f ca="1">CELL("address",Calc!A18)</f>
        <v>'[UZH_Energienachweis_EN-111a_erhöhte_Anforderungen_20180926_Passwortgeschützt.xlsm]Calc'!$A$18</v>
      </c>
      <c r="B45" s="201" t="str">
        <f t="shared" ca="1" si="3"/>
        <v>Calc'!$A$18</v>
      </c>
      <c r="C45" s="179"/>
      <c r="D45" s="180" t="str">
        <f t="shared" ca="1" si="0"/>
        <v/>
      </c>
      <c r="E45" s="202"/>
      <c r="F45" s="180"/>
      <c r="G45" s="203"/>
      <c r="H45" s="180"/>
      <c r="I45" s="204"/>
    </row>
    <row r="46" spans="1:9" s="190" customFormat="1">
      <c r="A46" s="205" t="str">
        <f ca="1">CELL("address",Calc!A19)</f>
        <v>'[UZH_Energienachweis_EN-111a_erhöhte_Anforderungen_20180926_Passwortgeschützt.xlsm]Calc'!$A$19</v>
      </c>
      <c r="B46" s="206" t="str">
        <f ca="1">MID(A46,SEARCH("]",A46)+1,30)</f>
        <v>Calc'!$A$19</v>
      </c>
      <c r="C46" s="152"/>
      <c r="D46" s="207" t="str">
        <f t="shared" ca="1" si="0"/>
        <v>Raum/Räume</v>
      </c>
      <c r="E46" s="208" t="s">
        <v>12</v>
      </c>
      <c r="F46" s="207"/>
      <c r="G46" s="209" t="s">
        <v>536</v>
      </c>
      <c r="H46" s="207"/>
      <c r="I46" s="210"/>
    </row>
    <row r="47" spans="1:9">
      <c r="A47" s="140" t="str">
        <f ca="1">CELL("address",Calc!A20)</f>
        <v>'[UZH_Energienachweis_EN-111a_erhöhte_Anforderungen_20180926_Passwortgeschützt.xlsm]Calc'!$A$20</v>
      </c>
      <c r="B47" s="155" t="str">
        <f ca="1">MID(A47,SEARCH("]",A47)+1,30)</f>
        <v>Calc'!$A$20</v>
      </c>
      <c r="C47" s="141"/>
      <c r="D47" s="142" t="str">
        <f ca="1">OFFSET(E47,0,Spind)&amp;""</f>
        <v>Nr.</v>
      </c>
      <c r="E47" s="143" t="s">
        <v>3</v>
      </c>
      <c r="F47" s="142"/>
      <c r="G47" s="146" t="s">
        <v>3</v>
      </c>
      <c r="H47" s="142"/>
      <c r="I47" s="149"/>
    </row>
    <row r="48" spans="1:9" s="312" customFormat="1">
      <c r="A48" s="140" t="str">
        <f ca="1">CELL("address",Calc!B20)</f>
        <v>'[UZH_Energienachweis_EN-111a_erhöhte_Anforderungen_20180926_Passwortgeschützt.xlsm]Calc'!$B$20</v>
      </c>
      <c r="B48" s="155" t="str">
        <f ca="1">MID(A48,SEARCH("]",A48)+1,30)</f>
        <v>Calc'!$B$20</v>
      </c>
      <c r="C48" s="141"/>
      <c r="D48" s="142" t="str">
        <f t="shared" ca="1" si="0"/>
        <v>Bezeichnung</v>
      </c>
      <c r="E48" s="143" t="s">
        <v>8</v>
      </c>
      <c r="F48" s="142"/>
      <c r="G48" s="146" t="s">
        <v>537</v>
      </c>
      <c r="H48" s="142"/>
      <c r="I48" s="149"/>
    </row>
    <row r="49" spans="1:9" s="190" customFormat="1">
      <c r="A49" s="153" t="str">
        <f ca="1">CELL("address",Calc!C18)</f>
        <v>'[UZH_Energienachweis_EN-111a_erhöhte_Anforderungen_20180926_Passwortgeschützt.xlsm]Calc'!$C$18</v>
      </c>
      <c r="B49" s="201" t="str">
        <f t="shared" ca="1" si="3"/>
        <v>Calc'!$C$18</v>
      </c>
      <c r="C49" s="179"/>
      <c r="D49" s="180" t="str">
        <f t="shared" ca="1" si="0"/>
        <v>①</v>
      </c>
      <c r="E49" s="202" t="s">
        <v>231</v>
      </c>
      <c r="F49" s="180" t="s">
        <v>231</v>
      </c>
      <c r="G49" s="203" t="s">
        <v>231</v>
      </c>
      <c r="H49" s="180" t="s">
        <v>231</v>
      </c>
      <c r="I49" s="204" t="s">
        <v>231</v>
      </c>
    </row>
    <row r="50" spans="1:9" s="190" customFormat="1">
      <c r="A50" s="205" t="str">
        <f ca="1">CELL("address",Calc!C19)</f>
        <v>'[UZH_Energienachweis_EN-111a_erhöhte_Anforderungen_20180926_Passwortgeschützt.xlsm]Calc'!$C$19</v>
      </c>
      <c r="B50" s="206" t="str">
        <f ca="1">MID(A50,SEARCH("]",A50)+1,30)</f>
        <v>Calc'!$C$19</v>
      </c>
      <c r="C50" s="152"/>
      <c r="D50" s="207" t="str">
        <f t="shared" ca="1" si="0"/>
        <v/>
      </c>
      <c r="E50" s="208"/>
      <c r="F50" s="207"/>
      <c r="G50" s="209"/>
      <c r="H50" s="207"/>
      <c r="I50" s="210"/>
    </row>
    <row r="51" spans="1:9" s="190" customFormat="1">
      <c r="A51" s="156" t="str">
        <f ca="1">CELL("address",Calc!C20)</f>
        <v>'[UZH_Energienachweis_EN-111a_erhöhte_Anforderungen_20180926_Passwortgeschützt.xlsm]Calc'!$C$20</v>
      </c>
      <c r="B51" s="157" t="str">
        <f ca="1">MID(A51,SEARCH("]",A51)+1,30)</f>
        <v>Calc'!$C$20</v>
      </c>
      <c r="C51" s="158"/>
      <c r="D51" s="159" t="str">
        <f t="shared" ca="1" si="0"/>
        <v>Flächen</v>
      </c>
      <c r="E51" s="160" t="s">
        <v>230</v>
      </c>
      <c r="F51" s="159"/>
      <c r="G51" s="161" t="s">
        <v>538</v>
      </c>
      <c r="H51" s="159"/>
      <c r="I51" s="162"/>
    </row>
    <row r="52" spans="1:9" s="190" customFormat="1">
      <c r="A52" s="140" t="str">
        <f ca="1">CELL("address",Calc!D18)</f>
        <v>'[UZH_Energienachweis_EN-111a_erhöhte_Anforderungen_20180926_Passwortgeschützt.xlsm]Calc'!$D$18</v>
      </c>
      <c r="B52" s="155" t="str">
        <f t="shared" ca="1" si="3"/>
        <v>Calc'!$D$18</v>
      </c>
      <c r="C52" s="141"/>
      <c r="D52" s="142" t="str">
        <f t="shared" ca="1" si="0"/>
        <v>Automatische Steuerung</v>
      </c>
      <c r="E52" s="143" t="s">
        <v>458</v>
      </c>
      <c r="F52" s="142"/>
      <c r="G52" s="146" t="s">
        <v>539</v>
      </c>
      <c r="H52" s="142"/>
      <c r="I52" s="149"/>
    </row>
    <row r="53" spans="1:9" s="190" customFormat="1">
      <c r="A53" s="205" t="str">
        <f ca="1">CELL("address",Calc!D19)</f>
        <v>'[UZH_Energienachweis_EN-111a_erhöhte_Anforderungen_20180926_Passwortgeschützt.xlsm]Calc'!$D$19</v>
      </c>
      <c r="B53" s="206" t="str">
        <f ca="1">MID(A53,SEARCH("]",A53)+1,30)</f>
        <v>Calc'!$D$19</v>
      </c>
      <c r="C53" s="152"/>
      <c r="D53" s="207" t="str">
        <f t="shared" ca="1" si="0"/>
        <v>nach</v>
      </c>
      <c r="E53" s="208" t="s">
        <v>457</v>
      </c>
      <c r="F53" s="207"/>
      <c r="G53" s="209"/>
      <c r="H53" s="207"/>
      <c r="I53" s="210"/>
    </row>
    <row r="54" spans="1:9" s="190" customFormat="1">
      <c r="A54" s="156" t="str">
        <f ca="1">CELL("address",Calc!D20)</f>
        <v>'[UZH_Energienachweis_EN-111a_erhöhte_Anforderungen_20180926_Passwortgeschützt.xlsm]Calc'!$D$20</v>
      </c>
      <c r="B54" s="157" t="str">
        <f ca="1">MID(A54,SEARCH("]",A54)+1,30)</f>
        <v>Calc'!$D$20</v>
      </c>
      <c r="C54" s="158"/>
      <c r="D54" s="159" t="str">
        <f t="shared" ca="1" si="0"/>
        <v>Präsenz</v>
      </c>
      <c r="E54" s="160" t="s">
        <v>232</v>
      </c>
      <c r="F54" s="159"/>
      <c r="G54" s="161" t="s">
        <v>540</v>
      </c>
      <c r="H54" s="159"/>
      <c r="I54" s="162"/>
    </row>
    <row r="55" spans="1:9" s="190" customFormat="1" hidden="1">
      <c r="A55" s="153" t="str">
        <f ca="1">CELL("address",Calc!E18)</f>
        <v>'[UZH_Energienachweis_EN-111a_erhöhte_Anforderungen_20180926_Passwortgeschützt.xlsm]Calc'!$E$18</v>
      </c>
      <c r="B55" s="201" t="str">
        <f t="shared" ca="1" si="3"/>
        <v>Calc'!$E$18</v>
      </c>
      <c r="C55" s="179"/>
      <c r="D55" s="180" t="str">
        <f t="shared" ca="1" si="0"/>
        <v/>
      </c>
      <c r="E55" s="202"/>
      <c r="F55" s="180"/>
      <c r="G55" s="203"/>
      <c r="H55" s="180"/>
      <c r="I55" s="204"/>
    </row>
    <row r="56" spans="1:9" s="190" customFormat="1">
      <c r="A56" s="205" t="str">
        <f ca="1">CELL("address",Calc!E19)</f>
        <v>'[UZH_Energienachweis_EN-111a_erhöhte_Anforderungen_20180926_Passwortgeschützt.xlsm]Calc'!$E$19</v>
      </c>
      <c r="B56" s="206" t="str">
        <f ca="1">MID(A56,SEARCH("]",A56)+1,30)</f>
        <v>Calc'!$E$19</v>
      </c>
      <c r="C56" s="152"/>
      <c r="D56" s="207" t="str">
        <f t="shared" ca="1" si="0"/>
        <v xml:space="preserve">nach </v>
      </c>
      <c r="E56" s="208" t="s">
        <v>460</v>
      </c>
      <c r="F56" s="207"/>
      <c r="G56" s="209" t="s">
        <v>541</v>
      </c>
      <c r="H56" s="207"/>
      <c r="I56" s="210"/>
    </row>
    <row r="57" spans="1:9" s="190" customFormat="1">
      <c r="A57" s="156" t="str">
        <f ca="1">CELL("address",Calc!E20)</f>
        <v>'[UZH_Energienachweis_EN-111a_erhöhte_Anforderungen_20180926_Passwortgeschützt.xlsm]Calc'!$E$20</v>
      </c>
      <c r="B57" s="157" t="str">
        <f ca="1">MID(A57,SEARCH("]",A57)+1,30)</f>
        <v>Calc'!$E$20</v>
      </c>
      <c r="C57" s="158"/>
      <c r="D57" s="159" t="str">
        <f t="shared" ca="1" si="0"/>
        <v>Tageslicht</v>
      </c>
      <c r="E57" s="160" t="s">
        <v>459</v>
      </c>
      <c r="F57" s="159"/>
      <c r="G57" s="161" t="s">
        <v>542</v>
      </c>
      <c r="H57" s="159"/>
      <c r="I57" s="162"/>
    </row>
    <row r="58" spans="1:9" s="190" customFormat="1">
      <c r="A58" s="153" t="str">
        <f ca="1">CELL("address",Calc!F18)</f>
        <v>'[UZH_Energienachweis_EN-111a_erhöhte_Anforderungen_20180926_Passwortgeschützt.xlsm]Calc'!$F$18</v>
      </c>
      <c r="B58" s="201" t="str">
        <f t="shared" ca="1" si="3"/>
        <v>Calc'!$F$18</v>
      </c>
      <c r="C58" s="179"/>
      <c r="D58" s="180" t="str">
        <f t="shared" ca="1" si="0"/>
        <v xml:space="preserve">  </v>
      </c>
      <c r="E58" s="202" t="s">
        <v>366</v>
      </c>
      <c r="F58" s="180"/>
      <c r="G58" s="203"/>
      <c r="H58" s="180"/>
      <c r="I58" s="204"/>
    </row>
    <row r="59" spans="1:9" s="190" customFormat="1">
      <c r="A59" s="205" t="str">
        <f ca="1">CELL("address",Calc!F19)</f>
        <v>'[UZH_Energienachweis_EN-111a_erhöhte_Anforderungen_20180926_Passwortgeschützt.xlsm]Calc'!$F$19</v>
      </c>
      <c r="B59" s="206" t="str">
        <f ca="1">MID(A59,SEARCH("]",A59)+1,30)</f>
        <v>Calc'!$F$19</v>
      </c>
      <c r="C59" s="152"/>
      <c r="D59" s="207" t="str">
        <f ca="1">OFFSET(E59,0,Spind)&amp;""</f>
        <v>Nutzung gemäss SIA 2024</v>
      </c>
      <c r="E59" s="208" t="s">
        <v>18</v>
      </c>
      <c r="F59" s="207"/>
      <c r="G59" s="209" t="s">
        <v>543</v>
      </c>
      <c r="H59" s="207"/>
      <c r="I59" s="210"/>
    </row>
    <row r="60" spans="1:9" s="190" customFormat="1">
      <c r="A60" s="156" t="str">
        <f ca="1">CELL("address",Calc!F20)</f>
        <v>'[UZH_Energienachweis_EN-111a_erhöhte_Anforderungen_20180926_Passwortgeschützt.xlsm]Calc'!$F$20</v>
      </c>
      <c r="B60" s="157" t="str">
        <f t="shared" ca="1" si="3"/>
        <v>Calc'!$F$20</v>
      </c>
      <c r="C60" s="158"/>
      <c r="D60" s="159" t="str">
        <f t="shared" ca="1" si="0"/>
        <v>(siehe Blatt "Tab-387-4")</v>
      </c>
      <c r="E60" s="160" t="s">
        <v>182</v>
      </c>
      <c r="F60" s="159"/>
      <c r="G60" s="161" t="s">
        <v>544</v>
      </c>
      <c r="H60" s="159"/>
      <c r="I60" s="162"/>
    </row>
    <row r="61" spans="1:9" s="190" customFormat="1">
      <c r="A61" s="323" t="str">
        <f ca="1">CELL("address",Calc!K18)</f>
        <v>'[UZH_Energienachweis_EN-111a_erhöhte_Anforderungen_20180926_Passwortgeschützt.xlsm]Calc'!$K$18</v>
      </c>
      <c r="B61" s="201" t="str">
        <f t="shared" ref="B61:B66" ca="1" si="4">MID(A61,SEARCH("]",A61)+1,30)</f>
        <v>Calc'!$K$18</v>
      </c>
      <c r="C61" s="179"/>
      <c r="D61" s="180" t="str">
        <f t="shared" ref="D61:D66" ca="1" si="5">OFFSET(E61,0,Spind)&amp;""</f>
        <v>Steuerungs-</v>
      </c>
      <c r="E61" s="202" t="s">
        <v>364</v>
      </c>
      <c r="F61" s="180"/>
      <c r="G61" s="203" t="s">
        <v>545</v>
      </c>
      <c r="H61" s="180"/>
      <c r="I61" s="204"/>
    </row>
    <row r="62" spans="1:9" s="190" customFormat="1">
      <c r="A62" s="324" t="str">
        <f ca="1">CELL("address",Calc!K19)</f>
        <v>'[UZH_Energienachweis_EN-111a_erhöhte_Anforderungen_20180926_Passwortgeschützt.xlsm]Calc'!$K$19</v>
      </c>
      <c r="B62" s="206" t="str">
        <f t="shared" ca="1" si="4"/>
        <v>Calc'!$K$19</v>
      </c>
      <c r="C62" s="152"/>
      <c r="D62" s="207" t="str">
        <f t="shared" ca="1" si="5"/>
        <v>punkte ge-</v>
      </c>
      <c r="E62" s="208" t="s">
        <v>369</v>
      </c>
      <c r="F62" s="207"/>
      <c r="G62" s="209" t="s">
        <v>546</v>
      </c>
      <c r="H62" s="207"/>
      <c r="I62" s="210"/>
    </row>
    <row r="63" spans="1:9" s="190" customFormat="1">
      <c r="A63" s="325" t="str">
        <f ca="1">CELL("address",Calc!K20)</f>
        <v>'[UZH_Energienachweis_EN-111a_erhöhte_Anforderungen_20180926_Passwortgeschützt.xlsm]Calc'!$K$20</v>
      </c>
      <c r="B63" s="157" t="str">
        <f t="shared" ca="1" si="4"/>
        <v>Calc'!$K$20</v>
      </c>
      <c r="C63" s="158"/>
      <c r="D63" s="159" t="str">
        <f t="shared" ca="1" si="5"/>
        <v>mäss Norm</v>
      </c>
      <c r="E63" s="160" t="s">
        <v>370</v>
      </c>
      <c r="F63" s="159"/>
      <c r="G63" s="161" t="s">
        <v>547</v>
      </c>
      <c r="H63" s="159"/>
      <c r="I63" s="162"/>
    </row>
    <row r="64" spans="1:9" s="190" customFormat="1">
      <c r="A64" s="323" t="str">
        <f ca="1">CELL("address",Calc!L18)</f>
        <v>'[UZH_Energienachweis_EN-111a_erhöhte_Anforderungen_20180926_Passwortgeschützt.xlsm]Calc'!$L$18</v>
      </c>
      <c r="B64" s="201" t="str">
        <f t="shared" ca="1" si="4"/>
        <v>Calc'!$L$18</v>
      </c>
      <c r="C64" s="179"/>
      <c r="D64" s="180" t="str">
        <f t="shared" ca="1" si="5"/>
        <v>installierte</v>
      </c>
      <c r="E64" s="202" t="s">
        <v>365</v>
      </c>
      <c r="F64" s="180" t="s">
        <v>366</v>
      </c>
      <c r="G64" s="203" t="s">
        <v>548</v>
      </c>
      <c r="H64" s="180" t="s">
        <v>366</v>
      </c>
      <c r="I64" s="204" t="s">
        <v>366</v>
      </c>
    </row>
    <row r="65" spans="1:9" s="190" customFormat="1">
      <c r="A65" s="324" t="str">
        <f ca="1">CELL("address",Calc!L19)</f>
        <v>'[UZH_Energienachweis_EN-111a_erhöhte_Anforderungen_20180926_Passwortgeschützt.xlsm]Calc'!$L$19</v>
      </c>
      <c r="B65" s="206" t="str">
        <f t="shared" ca="1" si="4"/>
        <v>Calc'!$L$19</v>
      </c>
      <c r="C65" s="152"/>
      <c r="D65" s="207" t="str">
        <f t="shared" ca="1" si="5"/>
        <v>Steue-</v>
      </c>
      <c r="E65" s="208" t="s">
        <v>367</v>
      </c>
      <c r="F65" s="207"/>
      <c r="G65" s="209" t="s">
        <v>549</v>
      </c>
      <c r="H65" s="207"/>
      <c r="I65" s="210"/>
    </row>
    <row r="66" spans="1:9" s="190" customFormat="1">
      <c r="A66" s="325" t="str">
        <f ca="1">CELL("address",Calc!L20)</f>
        <v>'[UZH_Energienachweis_EN-111a_erhöhte_Anforderungen_20180926_Passwortgeschützt.xlsm]Calc'!$L$20</v>
      </c>
      <c r="B66" s="157" t="str">
        <f t="shared" ca="1" si="4"/>
        <v>Calc'!$L$20</v>
      </c>
      <c r="C66" s="158"/>
      <c r="D66" s="159" t="str">
        <f t="shared" ca="1" si="5"/>
        <v>rung</v>
      </c>
      <c r="E66" s="160" t="s">
        <v>368</v>
      </c>
      <c r="F66" s="159"/>
      <c r="G66" s="161"/>
      <c r="H66" s="159"/>
      <c r="I66" s="162"/>
    </row>
    <row r="67" spans="1:9" s="190" customFormat="1">
      <c r="A67" s="153" t="str">
        <f ca="1">CELL("address",Calc!M18)</f>
        <v>'[UZH_Energienachweis_EN-111a_erhöhte_Anforderungen_20180926_Passwortgeschützt.xlsm]Calc'!$M$18</v>
      </c>
      <c r="B67" s="201" t="str">
        <f t="shared" ca="1" si="3"/>
        <v>Calc'!$M$18</v>
      </c>
      <c r="C67" s="179"/>
      <c r="D67" s="180" t="str">
        <f t="shared" ca="1" si="0"/>
        <v>④</v>
      </c>
      <c r="E67" s="202" t="s">
        <v>233</v>
      </c>
      <c r="F67" s="180" t="s">
        <v>233</v>
      </c>
      <c r="G67" s="203" t="s">
        <v>233</v>
      </c>
      <c r="H67" s="180" t="s">
        <v>233</v>
      </c>
      <c r="I67" s="204" t="s">
        <v>233</v>
      </c>
    </row>
    <row r="68" spans="1:9" s="190" customFormat="1">
      <c r="A68" s="205" t="str">
        <f ca="1">CELL("address",Calc!M19)</f>
        <v>'[UZH_Energienachweis_EN-111a_erhöhte_Anforderungen_20180926_Passwortgeschützt.xlsm]Calc'!$M$19</v>
      </c>
      <c r="B68" s="206" t="str">
        <f ca="1">MID(A68,SEARCH("]",A68)+1,30)</f>
        <v>Calc'!$M$19</v>
      </c>
      <c r="C68" s="152"/>
      <c r="D68" s="207" t="str">
        <f t="shared" ca="1" si="0"/>
        <v>Anforderung</v>
      </c>
      <c r="E68" s="208" t="s">
        <v>234</v>
      </c>
      <c r="F68" s="207"/>
      <c r="G68" s="209" t="s">
        <v>550</v>
      </c>
      <c r="H68" s="207"/>
      <c r="I68" s="210"/>
    </row>
    <row r="69" spans="1:9" s="190" customFormat="1">
      <c r="A69" s="153" t="str">
        <f ca="1">CELL("address",Calc!N18)</f>
        <v>'[UZH_Energienachweis_EN-111a_erhöhte_Anforderungen_20180926_Passwortgeschützt.xlsm]Calc'!$N$18</v>
      </c>
      <c r="B69" s="201" t="str">
        <f t="shared" ca="1" si="3"/>
        <v>Calc'!$N$18</v>
      </c>
      <c r="C69" s="179"/>
      <c r="D69" s="180" t="str">
        <f t="shared" ca="1" si="0"/>
        <v>Summe</v>
      </c>
      <c r="E69" s="202" t="s">
        <v>235</v>
      </c>
      <c r="F69" s="180"/>
      <c r="G69" s="203" t="s">
        <v>551</v>
      </c>
      <c r="H69" s="180"/>
      <c r="I69" s="204"/>
    </row>
    <row r="70" spans="1:9" s="190" customFormat="1">
      <c r="A70" s="156" t="str">
        <f ca="1">CELL("address",Calc!N19)</f>
        <v>'[UZH_Energienachweis_EN-111a_erhöhte_Anforderungen_20180926_Passwortgeschützt.xlsm]Calc'!$N$19</v>
      </c>
      <c r="B70" s="157" t="str">
        <f ca="1">MID(A70,SEARCH("]",A70)+1,30)</f>
        <v>Calc'!$N$19</v>
      </c>
      <c r="C70" s="158"/>
      <c r="D70" s="159" t="str">
        <f ca="1">OFFSET(E70,0,Spind)&amp;""</f>
        <v>Anforderung</v>
      </c>
      <c r="E70" s="160" t="s">
        <v>234</v>
      </c>
      <c r="F70" s="159"/>
      <c r="G70" s="161" t="s">
        <v>552</v>
      </c>
      <c r="H70" s="159"/>
      <c r="I70" s="162"/>
    </row>
    <row r="71" spans="1:9">
      <c r="A71" s="140" t="str">
        <f ca="1">CELL("address",Calc!D21)</f>
        <v>'[UZH_Energienachweis_EN-111a_erhöhte_Anforderungen_20180926_Passwortgeschützt.xlsm]Calc'!$D$21</v>
      </c>
      <c r="B71" s="155" t="str">
        <f t="shared" ca="1" si="3"/>
        <v>Calc'!$D$21</v>
      </c>
      <c r="C71" s="141"/>
      <c r="D71" s="142" t="str">
        <f t="shared" ca="1" si="0"/>
        <v>0 = Nein; 1 =Ja</v>
      </c>
      <c r="E71" s="143" t="s">
        <v>86</v>
      </c>
      <c r="F71" s="142"/>
      <c r="G71" s="146" t="s">
        <v>553</v>
      </c>
      <c r="H71" s="142"/>
      <c r="I71" s="149"/>
    </row>
    <row r="72" spans="1:9">
      <c r="A72" s="140" t="str">
        <f ca="1">CELL("address",Calc!G21)</f>
        <v>'[UZH_Energienachweis_EN-111a_erhöhte_Anforderungen_20180926_Passwortgeschützt.xlsm]Calc'!$G$21</v>
      </c>
      <c r="B72" s="155" t="str">
        <f ca="1">MID(A72,SEARCH("]",A72)+1,30)</f>
        <v>Calc'!$G$21</v>
      </c>
      <c r="C72" s="141"/>
      <c r="D72" s="142" t="str">
        <f ca="1">OFFSET(E72,0,Spind)&amp;""</f>
        <v>Bezeichnung</v>
      </c>
      <c r="E72" s="143" t="s">
        <v>8</v>
      </c>
      <c r="F72" s="142"/>
      <c r="G72" s="146" t="s">
        <v>537</v>
      </c>
      <c r="H72" s="142"/>
      <c r="I72" s="149"/>
    </row>
    <row r="73" spans="1:9" ht="24">
      <c r="A73" s="140" t="str">
        <f ca="1">CELL("address",Calc!P17)</f>
        <v>'[UZH_Energienachweis_EN-111a_erhöhte_Anforderungen_20180926_Passwortgeschützt.xlsm]Calc'!$P$17</v>
      </c>
      <c r="B73" s="155" t="str">
        <f ca="1">MID(A73,SEARCH("]",A73)+1,30)</f>
        <v>Calc'!$P$17</v>
      </c>
      <c r="C73" s="141"/>
      <c r="D73" s="142" t="str">
        <f ca="1">OFFSET(E73,0,Spind)&amp;""</f>
        <v>Leistung Leuchten, Projektwert</v>
      </c>
      <c r="E73" s="143" t="s">
        <v>272</v>
      </c>
      <c r="F73" s="142"/>
      <c r="G73" s="146" t="s">
        <v>554</v>
      </c>
      <c r="H73" s="142"/>
      <c r="I73" s="149"/>
    </row>
    <row r="74" spans="1:9">
      <c r="A74" s="140" t="str">
        <f ca="1">CELL("address",Calc!F21)</f>
        <v>'[UZH_Energienachweis_EN-111a_erhöhte_Anforderungen_20180926_Passwortgeschützt.xlsm]Calc'!$F$21</v>
      </c>
      <c r="B74" s="155" t="str">
        <f t="shared" ca="1" si="3"/>
        <v>Calc'!$F$21</v>
      </c>
      <c r="C74" s="141"/>
      <c r="D74" s="142" t="str">
        <f t="shared" ca="1" si="0"/>
        <v>Nr.</v>
      </c>
      <c r="E74" s="143" t="s">
        <v>3</v>
      </c>
      <c r="F74" s="142"/>
      <c r="G74" s="146" t="s">
        <v>3</v>
      </c>
      <c r="H74" s="142"/>
      <c r="I74" s="149"/>
    </row>
    <row r="75" spans="1:9" s="190" customFormat="1">
      <c r="A75" s="153" t="str">
        <f ca="1">CELL("address",Calc!P18)</f>
        <v>'[UZH_Energienachweis_EN-111a_erhöhte_Anforderungen_20180926_Passwortgeschützt.xlsm]Calc'!$P$18</v>
      </c>
      <c r="B75" s="201" t="str">
        <f t="shared" ca="1" si="3"/>
        <v>Calc'!$P$18</v>
      </c>
      <c r="C75" s="179"/>
      <c r="D75" s="180" t="str">
        <f t="shared" ca="1" si="0"/>
        <v>Leuchten-Typ /</v>
      </c>
      <c r="E75" s="202" t="s">
        <v>236</v>
      </c>
      <c r="F75" s="180"/>
      <c r="G75" s="203" t="s">
        <v>555</v>
      </c>
      <c r="H75" s="180"/>
      <c r="I75" s="204"/>
    </row>
    <row r="76" spans="1:9" s="190" customFormat="1">
      <c r="A76" s="205" t="str">
        <f ca="1">CELL("address",Calc!P19)</f>
        <v>'[UZH_Energienachweis_EN-111a_erhöhte_Anforderungen_20180926_Passwortgeschützt.xlsm]Calc'!$P$19</v>
      </c>
      <c r="B76" s="206" t="str">
        <f ca="1">MID(A76,SEARCH("]",A76)+1,30)</f>
        <v>Calc'!$P$19</v>
      </c>
      <c r="C76" s="152"/>
      <c r="D76" s="207" t="str">
        <f ca="1">OFFSET(E76,0,Spind)&amp;""</f>
        <v>Leuchten pro Nutzung</v>
      </c>
      <c r="E76" s="208" t="s">
        <v>237</v>
      </c>
      <c r="F76" s="207"/>
      <c r="G76" s="209" t="s">
        <v>556</v>
      </c>
      <c r="H76" s="207"/>
      <c r="I76" s="210"/>
    </row>
    <row r="77" spans="1:9" s="190" customFormat="1">
      <c r="A77" s="156" t="str">
        <f ca="1">CELL("address",Calc!Q20)</f>
        <v>'[UZH_Energienachweis_EN-111a_erhöhte_Anforderungen_20180926_Passwortgeschützt.xlsm]Calc'!$Q$20</v>
      </c>
      <c r="B77" s="157" t="str">
        <f ca="1">MID(A77,SEARCH("]",A77)+1,30)</f>
        <v>Calc'!$Q$20</v>
      </c>
      <c r="C77" s="158"/>
      <c r="D77" s="159" t="str">
        <f ca="1">OFFSET(E77,0,Spind)&amp;""</f>
        <v>Nutzung</v>
      </c>
      <c r="E77" s="160" t="s">
        <v>238</v>
      </c>
      <c r="F77" s="159"/>
      <c r="G77" s="161" t="s">
        <v>557</v>
      </c>
      <c r="H77" s="159"/>
      <c r="I77" s="162"/>
    </row>
    <row r="78" spans="1:9" s="190" customFormat="1">
      <c r="A78" s="153" t="str">
        <f ca="1">CELL("address",Calc!R18)</f>
        <v>'[UZH_Energienachweis_EN-111a_erhöhte_Anforderungen_20180926_Passwortgeschützt.xlsm]Calc'!$R$18</v>
      </c>
      <c r="B78" s="201" t="str">
        <f t="shared" ca="1" si="3"/>
        <v>Calc'!$R$18</v>
      </c>
      <c r="C78" s="179"/>
      <c r="D78" s="180" t="str">
        <f t="shared" ca="1" si="0"/>
        <v/>
      </c>
      <c r="E78" s="202"/>
      <c r="F78" s="180"/>
      <c r="G78" s="203" t="s">
        <v>558</v>
      </c>
      <c r="H78" s="180"/>
      <c r="I78" s="204"/>
    </row>
    <row r="79" spans="1:9" s="190" customFormat="1">
      <c r="A79" s="205" t="str">
        <f ca="1">CELL("address",Calc!R19)</f>
        <v>'[UZH_Energienachweis_EN-111a_erhöhte_Anforderungen_20180926_Passwortgeschützt.xlsm]Calc'!$R$19</v>
      </c>
      <c r="B79" s="206" t="str">
        <f ca="1">MID(A79,SEARCH("]",A79)+1,30)</f>
        <v>Calc'!$R$19</v>
      </c>
      <c r="C79" s="152"/>
      <c r="D79" s="207" t="str">
        <f ca="1">OFFSET(E79,0,Spind)&amp;""</f>
        <v>Anzahl</v>
      </c>
      <c r="E79" s="208" t="s">
        <v>239</v>
      </c>
      <c r="F79" s="207"/>
      <c r="G79" s="209" t="s">
        <v>559</v>
      </c>
      <c r="H79" s="207"/>
      <c r="I79" s="210"/>
    </row>
    <row r="80" spans="1:9" s="190" customFormat="1">
      <c r="A80" s="156" t="str">
        <f ca="1">CELL("address",Calc!R20)</f>
        <v>'[UZH_Energienachweis_EN-111a_erhöhte_Anforderungen_20180926_Passwortgeschützt.xlsm]Calc'!$R$20</v>
      </c>
      <c r="B80" s="157" t="str">
        <f ca="1">MID(A80,SEARCH("]",A80)+1,30)</f>
        <v>Calc'!$R$20</v>
      </c>
      <c r="C80" s="158"/>
      <c r="D80" s="159" t="str">
        <f ca="1">OFFSET(E80,0,Spind)&amp;""</f>
        <v>Leuchten</v>
      </c>
      <c r="E80" s="160" t="s">
        <v>123</v>
      </c>
      <c r="F80" s="159"/>
      <c r="G80" s="161" t="s">
        <v>560</v>
      </c>
      <c r="H80" s="159"/>
      <c r="I80" s="162"/>
    </row>
    <row r="81" spans="1:9">
      <c r="A81" s="140" t="str">
        <f ca="1">CELL("address",Calc!R21)</f>
        <v>'[UZH_Energienachweis_EN-111a_erhöhte_Anforderungen_20180926_Passwortgeschützt.xlsm]Calc'!$R$21</v>
      </c>
      <c r="B81" s="155" t="str">
        <f t="shared" ca="1" si="3"/>
        <v>Calc'!$R$21</v>
      </c>
      <c r="C81" s="141"/>
      <c r="D81" s="142" t="str">
        <f t="shared" ca="1" si="0"/>
        <v>Stück</v>
      </c>
      <c r="E81" s="143" t="s">
        <v>88</v>
      </c>
      <c r="F81" s="142"/>
      <c r="G81" s="146" t="s">
        <v>561</v>
      </c>
      <c r="H81" s="142"/>
      <c r="I81" s="149"/>
    </row>
    <row r="82" spans="1:9" s="190" customFormat="1">
      <c r="A82" s="153" t="str">
        <f ca="1">CELL("address",Calc!S18)</f>
        <v>'[UZH_Energienachweis_EN-111a_erhöhte_Anforderungen_20180926_Passwortgeschützt.xlsm]Calc'!$S$18</v>
      </c>
      <c r="B82" s="201" t="str">
        <f t="shared" ca="1" si="3"/>
        <v>Calc'!$S$18</v>
      </c>
      <c r="C82" s="179"/>
      <c r="D82" s="180" t="str">
        <f t="shared" ca="1" si="0"/>
        <v>Leistung</v>
      </c>
      <c r="E82" s="202" t="s">
        <v>124</v>
      </c>
      <c r="F82" s="180"/>
      <c r="G82" s="203" t="s">
        <v>562</v>
      </c>
      <c r="H82" s="180"/>
      <c r="I82" s="204"/>
    </row>
    <row r="83" spans="1:9" s="190" customFormat="1">
      <c r="A83" s="205" t="str">
        <f ca="1">CELL("address",Calc!S19)</f>
        <v>'[UZH_Energienachweis_EN-111a_erhöhte_Anforderungen_20180926_Passwortgeschützt.xlsm]Calc'!$S$19</v>
      </c>
      <c r="B83" s="206" t="str">
        <f ca="1">MID(A83,SEARCH("]",A83)+1,30)</f>
        <v>Calc'!$S$19</v>
      </c>
      <c r="C83" s="152"/>
      <c r="D83" s="207" t="str">
        <f ca="1">OFFSET(E83,0,Spind)&amp;""</f>
        <v>pro</v>
      </c>
      <c r="E83" s="208" t="s">
        <v>241</v>
      </c>
      <c r="F83" s="207"/>
      <c r="G83" s="209" t="s">
        <v>563</v>
      </c>
      <c r="H83" s="207"/>
      <c r="I83" s="210"/>
    </row>
    <row r="84" spans="1:9" s="190" customFormat="1">
      <c r="A84" s="156" t="str">
        <f ca="1">CELL("address",Calc!S20)</f>
        <v>'[UZH_Energienachweis_EN-111a_erhöhte_Anforderungen_20180926_Passwortgeschützt.xlsm]Calc'!$S$20</v>
      </c>
      <c r="B84" s="157" t="str">
        <f ca="1">MID(A84,SEARCH("]",A84)+1,30)</f>
        <v>Calc'!$S$20</v>
      </c>
      <c r="C84" s="158"/>
      <c r="D84" s="159" t="str">
        <f ca="1">OFFSET(E84,0,Spind)&amp;""</f>
        <v>Leuchte</v>
      </c>
      <c r="E84" s="160" t="s">
        <v>240</v>
      </c>
      <c r="F84" s="159"/>
      <c r="G84" s="161" t="s">
        <v>564</v>
      </c>
      <c r="H84" s="159"/>
      <c r="I84" s="162"/>
    </row>
    <row r="85" spans="1:9">
      <c r="A85" s="140" t="str">
        <f ca="1">CELL("address",Calc!S21)</f>
        <v>'[UZH_Energienachweis_EN-111a_erhöhte_Anforderungen_20180926_Passwortgeschützt.xlsm]Calc'!$S$21</v>
      </c>
      <c r="B85" s="155" t="str">
        <f ca="1">MID(A85,SEARCH("]",A85)+1,30)</f>
        <v>Calc'!$S$21</v>
      </c>
      <c r="C85" s="141"/>
      <c r="D85" s="142" t="str">
        <f ca="1">OFFSET(E85,0,Spind)&amp;""</f>
        <v>W/Stk.</v>
      </c>
      <c r="E85" s="143" t="s">
        <v>171</v>
      </c>
      <c r="F85" s="142"/>
      <c r="G85" s="146" t="s">
        <v>565</v>
      </c>
      <c r="H85" s="142"/>
      <c r="I85" s="149"/>
    </row>
    <row r="86" spans="1:9">
      <c r="A86" s="140"/>
      <c r="B86" s="155"/>
      <c r="C86" s="141"/>
      <c r="D86" s="142" t="str">
        <f t="shared" ca="1" si="0"/>
        <v/>
      </c>
      <c r="E86" s="143"/>
      <c r="F86" s="142"/>
      <c r="G86" s="146"/>
      <c r="H86" s="142"/>
      <c r="I86" s="149"/>
    </row>
    <row r="87" spans="1:9" ht="15.75">
      <c r="A87" s="163"/>
      <c r="B87" s="235" t="s">
        <v>243</v>
      </c>
      <c r="C87" s="164"/>
      <c r="D87" s="165" t="str">
        <f t="shared" ca="1" si="0"/>
        <v/>
      </c>
      <c r="E87" s="166"/>
      <c r="F87" s="165"/>
      <c r="G87" s="167"/>
      <c r="H87" s="165"/>
      <c r="I87" s="168"/>
    </row>
    <row r="88" spans="1:9" ht="24">
      <c r="A88" s="156" t="str">
        <f ca="1">CELL("address",'Tab-387-4'!B6)</f>
        <v>'[UZH_Energienachweis_EN-111a_erhöhte_Anforderungen_20180926_Passwortgeschützt.xlsm]Tab-387-4'!$B$6</v>
      </c>
      <c r="B88" s="157" t="str">
        <f t="shared" ca="1" si="3"/>
        <v>Tab-387-4'!$B$6</v>
      </c>
      <c r="C88" s="158"/>
      <c r="D88" s="159" t="str">
        <f t="shared" ca="1" si="0"/>
        <v>Daten der Raumnutzungen</v>
      </c>
      <c r="E88" s="160" t="s">
        <v>246</v>
      </c>
      <c r="F88" s="159"/>
      <c r="G88" s="161" t="s">
        <v>566</v>
      </c>
      <c r="H88" s="159"/>
      <c r="I88" s="162"/>
    </row>
    <row r="89" spans="1:9" ht="24">
      <c r="A89" s="156" t="str">
        <f ca="1">CELL("address",'Tab-387-4'!B7)</f>
        <v>'[UZH_Energienachweis_EN-111a_erhöhte_Anforderungen_20180926_Passwortgeschützt.xlsm]Tab-387-4'!$B$7</v>
      </c>
      <c r="B89" s="155" t="str">
        <f t="shared" ca="1" si="3"/>
        <v>Tab-387-4'!$B$7</v>
      </c>
      <c r="C89" s="141"/>
      <c r="D89" s="142" t="str">
        <f t="shared" ca="1" si="0"/>
        <v>für die Berechnung der Anforderung:</v>
      </c>
      <c r="E89" s="143" t="s">
        <v>7</v>
      </c>
      <c r="F89" s="142"/>
      <c r="G89" s="146" t="s">
        <v>567</v>
      </c>
      <c r="H89" s="142"/>
      <c r="I89" s="149"/>
    </row>
    <row r="90" spans="1:9" ht="24">
      <c r="A90" s="156" t="str">
        <f ca="1">CELL("address",'Tab-387-4'!B8)</f>
        <v>'[UZH_Energienachweis_EN-111a_erhöhte_Anforderungen_20180926_Passwortgeschützt.xlsm]Tab-387-4'!$B$8</v>
      </c>
      <c r="B90" s="155" t="str">
        <f ca="1">MID(A90,SEARCH("]",A90)+1,30)</f>
        <v>Tab-387-4'!$B$8</v>
      </c>
      <c r="C90" s="158"/>
      <c r="D90" s="159" t="str">
        <f ca="1">OFFSET(E90,0,Spind)&amp;""</f>
        <v>(Auf Basis SIA 387/4, Tabelle Anhang A)</v>
      </c>
      <c r="E90" s="160" t="s">
        <v>247</v>
      </c>
      <c r="F90" s="159"/>
      <c r="G90" s="161" t="s">
        <v>568</v>
      </c>
      <c r="H90" s="159"/>
      <c r="I90" s="162"/>
    </row>
    <row r="91" spans="1:9">
      <c r="A91" s="156" t="str">
        <f ca="1">CELL("address",'Tab-387-4'!I6:K6)</f>
        <v>'[UZH_Energienachweis_EN-111a_erhöhte_Anforderungen_20180926_Passwortgeschützt.xlsm]Tab-387-4'!$I$6</v>
      </c>
      <c r="B91" s="155" t="str">
        <f ca="1">MID(A91,SEARCH("]",A91)+1,30)</f>
        <v>Tab-387-4'!$I$6</v>
      </c>
      <c r="C91" s="158"/>
      <c r="D91" s="159" t="str">
        <f ca="1">OFFSET(E91,0,Spind)&amp;""</f>
        <v>Zurück zur Berechnung</v>
      </c>
      <c r="E91" s="160" t="s">
        <v>270</v>
      </c>
      <c r="F91" s="159"/>
      <c r="G91" s="161" t="s">
        <v>569</v>
      </c>
      <c r="H91" s="159"/>
      <c r="I91" s="162"/>
    </row>
    <row r="92" spans="1:9" s="190" customFormat="1">
      <c r="A92" s="205" t="str">
        <f ca="1">CELL("address",'Tab-387-4'!B9)</f>
        <v>'[UZH_Energienachweis_EN-111a_erhöhte_Anforderungen_20180926_Passwortgeschützt.xlsm]Tab-387-4'!$B$9</v>
      </c>
      <c r="B92" s="201" t="str">
        <f t="shared" ca="1" si="3"/>
        <v>Tab-387-4'!$B$9</v>
      </c>
      <c r="C92" s="179"/>
      <c r="D92" s="180" t="str">
        <f t="shared" ca="1" si="0"/>
        <v>Nr.</v>
      </c>
      <c r="E92" s="202" t="s">
        <v>3</v>
      </c>
      <c r="F92" s="180"/>
      <c r="G92" s="203" t="s">
        <v>3</v>
      </c>
      <c r="H92" s="180"/>
      <c r="I92" s="204"/>
    </row>
    <row r="93" spans="1:9" s="190" customFormat="1">
      <c r="A93" s="156" t="str">
        <f ca="1">CELL("address",'Tab-387-4'!B10)</f>
        <v>'[UZH_Energienachweis_EN-111a_erhöhte_Anforderungen_20180926_Passwortgeschützt.xlsm]Tab-387-4'!$B$10</v>
      </c>
      <c r="B93" s="157" t="str">
        <f ca="1">MID(A93,SEARCH("]",A93)+1,30)</f>
        <v>Tab-387-4'!$B$10</v>
      </c>
      <c r="C93" s="158"/>
      <c r="D93" s="159" t="str">
        <f ca="1">OFFSET(E93,0,Spind)&amp;""</f>
        <v/>
      </c>
      <c r="E93" s="160"/>
      <c r="F93" s="159"/>
      <c r="G93" s="161"/>
      <c r="H93" s="159"/>
      <c r="I93" s="162"/>
    </row>
    <row r="94" spans="1:9" s="190" customFormat="1">
      <c r="A94" s="205" t="str">
        <f ca="1">CELL("address",'Tab-387-4'!D9)</f>
        <v>'[UZH_Energienachweis_EN-111a_erhöhte_Anforderungen_20180926_Passwortgeschützt.xlsm]Tab-387-4'!$D$9</v>
      </c>
      <c r="B94" s="201" t="str">
        <f t="shared" ca="1" si="3"/>
        <v>Tab-387-4'!$D$9</v>
      </c>
      <c r="C94" s="179"/>
      <c r="D94" s="180" t="str">
        <f t="shared" ca="1" si="0"/>
        <v xml:space="preserve">spezifische Leistung </v>
      </c>
      <c r="E94" s="202" t="s">
        <v>248</v>
      </c>
      <c r="F94" s="180"/>
      <c r="G94" s="203" t="s">
        <v>570</v>
      </c>
      <c r="H94" s="180"/>
      <c r="I94" s="204"/>
    </row>
    <row r="95" spans="1:9" s="190" customFormat="1">
      <c r="A95" s="156" t="str">
        <f ca="1">CELL("address",'Tab-387-4'!D10)</f>
        <v>'[UZH_Energienachweis_EN-111a_erhöhte_Anforderungen_20180926_Passwortgeschützt.xlsm]Tab-387-4'!$D$10</v>
      </c>
      <c r="B95" s="157" t="str">
        <f ca="1">MID(A95,SEARCH("]",A95)+1,30)</f>
        <v>Tab-387-4'!$D$10</v>
      </c>
      <c r="C95" s="158"/>
      <c r="D95" s="159" t="str">
        <f ca="1">OFFSET(E95,0,Spind)&amp;""</f>
        <v>W/m²</v>
      </c>
      <c r="E95" s="160" t="s">
        <v>10</v>
      </c>
      <c r="F95" s="159" t="s">
        <v>10</v>
      </c>
      <c r="G95" s="161" t="s">
        <v>10</v>
      </c>
      <c r="H95" s="159" t="s">
        <v>10</v>
      </c>
      <c r="I95" s="162" t="s">
        <v>10</v>
      </c>
    </row>
    <row r="96" spans="1:9" s="190" customFormat="1" ht="24">
      <c r="A96" s="205" t="str">
        <f ca="1">CELL("address",'Tab-387-4'!F9)</f>
        <v>'[UZH_Energienachweis_EN-111a_erhöhte_Anforderungen_20180926_Passwortgeschützt.xlsm]Tab-387-4'!$F$9</v>
      </c>
      <c r="B96" s="201" t="str">
        <f t="shared" ca="1" si="3"/>
        <v>Tab-387-4'!$F$9</v>
      </c>
      <c r="C96" s="179"/>
      <c r="D96" s="180" t="str">
        <f t="shared" ca="1" si="0"/>
        <v>Standardnutzungen mit Präsenz</v>
      </c>
      <c r="E96" s="202" t="s">
        <v>70</v>
      </c>
      <c r="F96" s="180"/>
      <c r="G96" s="203" t="s">
        <v>571</v>
      </c>
      <c r="H96" s="180"/>
      <c r="I96" s="204"/>
    </row>
    <row r="97" spans="1:9" s="190" customFormat="1">
      <c r="A97" s="156" t="str">
        <f ca="1">CELL("address",'Tab-387-4'!F10)</f>
        <v>'[UZH_Energienachweis_EN-111a_erhöhte_Anforderungen_20180926_Passwortgeschützt.xlsm]Tab-387-4'!$F$10</v>
      </c>
      <c r="B97" s="157" t="str">
        <f ca="1">MID(A97,SEARCH("]",A97)+1,30)</f>
        <v>Tab-387-4'!$F$10</v>
      </c>
      <c r="C97" s="158"/>
      <c r="D97" s="159" t="str">
        <f ca="1">OFFSET(E97,0,Spind)&amp;""</f>
        <v/>
      </c>
      <c r="E97" s="160"/>
      <c r="F97" s="159"/>
      <c r="G97" s="161"/>
      <c r="H97" s="159"/>
      <c r="I97" s="162"/>
    </row>
    <row r="98" spans="1:9">
      <c r="A98" s="156" t="str">
        <f ca="1">CELL("address",'Tab-387-4'!D11)</f>
        <v>'[UZH_Energienachweis_EN-111a_erhöhte_Anforderungen_20180926_Passwortgeschützt.xlsm]Tab-387-4'!$D$11</v>
      </c>
      <c r="B98" s="155" t="str">
        <f t="shared" ca="1" si="3"/>
        <v>Tab-387-4'!$D$11</v>
      </c>
      <c r="C98" s="141"/>
      <c r="D98" s="142" t="str">
        <f t="shared" ca="1" si="0"/>
        <v>für Grenzwert</v>
      </c>
      <c r="E98" s="143" t="s">
        <v>76</v>
      </c>
      <c r="F98" s="142"/>
      <c r="G98" s="146" t="s">
        <v>572</v>
      </c>
      <c r="H98" s="142"/>
      <c r="I98" s="149"/>
    </row>
    <row r="99" spans="1:9">
      <c r="A99" s="156" t="str">
        <f ca="1">CELL("address",'Tab-387-4'!D12)</f>
        <v>'[UZH_Energienachweis_EN-111a_erhöhte_Anforderungen_20180926_Passwortgeschützt.xlsm]Tab-387-4'!$D$12</v>
      </c>
      <c r="B99" s="155" t="str">
        <f ca="1">MID(A99,SEARCH("]",A99)+1,30)</f>
        <v>Tab-387-4'!$D$12</v>
      </c>
      <c r="C99" s="141"/>
      <c r="D99" s="142" t="str">
        <f ca="1">OFFSET(E99,0,Spind)&amp;""</f>
        <v/>
      </c>
      <c r="E99" s="143"/>
      <c r="F99" s="142"/>
      <c r="G99" s="146" t="s">
        <v>573</v>
      </c>
      <c r="H99" s="142"/>
      <c r="I99" s="149"/>
    </row>
    <row r="100" spans="1:9">
      <c r="A100" s="156" t="str">
        <f ca="1">CELL("address",'Tab-387-4'!E11)</f>
        <v>'[UZH_Energienachweis_EN-111a_erhöhte_Anforderungen_20180926_Passwortgeschützt.xlsm]Tab-387-4'!$E$11</v>
      </c>
      <c r="B100" s="155" t="str">
        <f t="shared" ca="1" si="3"/>
        <v>Tab-387-4'!$E$11</v>
      </c>
      <c r="C100" s="141"/>
      <c r="D100" s="142" t="str">
        <f t="shared" ca="1" si="0"/>
        <v>für Zielwert</v>
      </c>
      <c r="E100" s="143" t="s">
        <v>75</v>
      </c>
      <c r="F100" s="142"/>
      <c r="G100" s="146" t="s">
        <v>572</v>
      </c>
      <c r="H100" s="142"/>
      <c r="I100" s="149"/>
    </row>
    <row r="101" spans="1:9">
      <c r="A101" s="156" t="str">
        <f ca="1">CELL("address",'Tab-387-4'!E12)</f>
        <v>'[UZH_Energienachweis_EN-111a_erhöhte_Anforderungen_20180926_Passwortgeschützt.xlsm]Tab-387-4'!$E$12</v>
      </c>
      <c r="B101" s="155" t="str">
        <f ca="1">MID(A101,SEARCH("]",A101)+1,30)</f>
        <v>Tab-387-4'!$E$12</v>
      </c>
      <c r="C101" s="141"/>
      <c r="D101" s="142" t="str">
        <f ca="1">OFFSET(E101,0,Spind)&amp;""</f>
        <v/>
      </c>
      <c r="E101" s="143"/>
      <c r="F101" s="142"/>
      <c r="G101" s="146" t="s">
        <v>574</v>
      </c>
      <c r="H101" s="142"/>
      <c r="I101" s="149"/>
    </row>
    <row r="102" spans="1:9" s="190" customFormat="1">
      <c r="A102" s="205" t="str">
        <f ca="1">CELL("address",'Tab-387-4'!F11)</f>
        <v>'[UZH_Energienachweis_EN-111a_erhöhte_Anforderungen_20180926_Passwortgeschützt.xlsm]Tab-387-4'!$F$11</v>
      </c>
      <c r="B102" s="201" t="str">
        <f t="shared" ca="1" si="3"/>
        <v>Tab-387-4'!$F$11</v>
      </c>
      <c r="C102" s="179"/>
      <c r="D102" s="180" t="str">
        <f t="shared" ca="1" si="0"/>
        <v>dauernde</v>
      </c>
      <c r="E102" s="202" t="s">
        <v>249</v>
      </c>
      <c r="F102" s="180"/>
      <c r="G102" s="203" t="s">
        <v>575</v>
      </c>
      <c r="H102" s="180"/>
      <c r="I102" s="204"/>
    </row>
    <row r="103" spans="1:9" s="190" customFormat="1">
      <c r="A103" s="156" t="str">
        <f ca="1">CELL("address",'Tab-387-4'!F12)</f>
        <v>'[UZH_Energienachweis_EN-111a_erhöhte_Anforderungen_20180926_Passwortgeschützt.xlsm]Tab-387-4'!$F$12</v>
      </c>
      <c r="B103" s="157" t="str">
        <f ca="1">MID(A103,SEARCH("]",A103)+1,30)</f>
        <v>Tab-387-4'!$F$12</v>
      </c>
      <c r="C103" s="158"/>
      <c r="D103" s="159" t="str">
        <f ca="1">OFFSET(E103,0,Spind)&amp;""</f>
        <v>Präsenz</v>
      </c>
      <c r="E103" s="160" t="s">
        <v>232</v>
      </c>
      <c r="F103" s="159"/>
      <c r="G103" s="161" t="s">
        <v>576</v>
      </c>
      <c r="H103" s="159"/>
      <c r="I103" s="162"/>
    </row>
    <row r="104" spans="1:9" s="190" customFormat="1">
      <c r="A104" s="205" t="str">
        <f ca="1">CELL("address",'Tab-387-4'!G11)</f>
        <v>'[UZH_Energienachweis_EN-111a_erhöhte_Anforderungen_20180926_Passwortgeschützt.xlsm]Tab-387-4'!$G$11</v>
      </c>
      <c r="B104" s="201" t="str">
        <f t="shared" ca="1" si="3"/>
        <v>Tab-387-4'!$G$11</v>
      </c>
      <c r="C104" s="179"/>
      <c r="D104" s="180" t="str">
        <f t="shared" ca="1" si="0"/>
        <v>normale</v>
      </c>
      <c r="E104" s="202" t="s">
        <v>250</v>
      </c>
      <c r="F104" s="180"/>
      <c r="G104" s="203" t="s">
        <v>575</v>
      </c>
      <c r="H104" s="180"/>
      <c r="I104" s="204"/>
    </row>
    <row r="105" spans="1:9" s="190" customFormat="1">
      <c r="A105" s="156" t="str">
        <f ca="1">CELL("address",'Tab-387-4'!G12)</f>
        <v>'[UZH_Energienachweis_EN-111a_erhöhte_Anforderungen_20180926_Passwortgeschützt.xlsm]Tab-387-4'!$G$12</v>
      </c>
      <c r="B105" s="157" t="str">
        <f ca="1">MID(A105,SEARCH("]",A105)+1,30)</f>
        <v>Tab-387-4'!$G$12</v>
      </c>
      <c r="C105" s="158"/>
      <c r="D105" s="159" t="str">
        <f ca="1">OFFSET(E105,0,Spind)&amp;""</f>
        <v>Präsenz</v>
      </c>
      <c r="E105" s="160" t="s">
        <v>232</v>
      </c>
      <c r="F105" s="159"/>
      <c r="G105" s="161" t="s">
        <v>250</v>
      </c>
      <c r="H105" s="159"/>
      <c r="I105" s="162"/>
    </row>
    <row r="106" spans="1:9" s="190" customFormat="1">
      <c r="A106" s="205" t="str">
        <f ca="1">CELL("address",'Tab-387-4'!H11)</f>
        <v>'[UZH_Energienachweis_EN-111a_erhöhte_Anforderungen_20180926_Passwortgeschützt.xlsm]Tab-387-4'!$H$11</v>
      </c>
      <c r="B106" s="201" t="str">
        <f t="shared" ca="1" si="3"/>
        <v>Tab-387-4'!$H$11</v>
      </c>
      <c r="C106" s="179"/>
      <c r="D106" s="180" t="str">
        <f t="shared" ca="1" si="0"/>
        <v>sporadische</v>
      </c>
      <c r="E106" s="202" t="s">
        <v>251</v>
      </c>
      <c r="F106" s="180"/>
      <c r="G106" s="203" t="s">
        <v>575</v>
      </c>
      <c r="H106" s="180"/>
      <c r="I106" s="204"/>
    </row>
    <row r="107" spans="1:9" s="190" customFormat="1">
      <c r="A107" s="205" t="str">
        <f ca="1">CELL("address",'Tab-387-4'!H12)</f>
        <v>'[UZH_Energienachweis_EN-111a_erhöhte_Anforderungen_20180926_Passwortgeschützt.xlsm]Tab-387-4'!$H$12</v>
      </c>
      <c r="B107" s="206" t="str">
        <f ca="1">MID(A107,SEARCH("]",A107)+1,30)</f>
        <v>Tab-387-4'!$H$12</v>
      </c>
      <c r="C107" s="152"/>
      <c r="D107" s="207" t="str">
        <f t="shared" ref="D107:D118" ca="1" si="6">OFFSET(E107,0,Spind)&amp;""</f>
        <v>Präsenz</v>
      </c>
      <c r="E107" s="208" t="s">
        <v>232</v>
      </c>
      <c r="F107" s="207"/>
      <c r="G107" s="209" t="s">
        <v>577</v>
      </c>
      <c r="H107" s="207"/>
      <c r="I107" s="210"/>
    </row>
    <row r="108" spans="1:9" s="190" customFormat="1">
      <c r="A108" s="153" t="str">
        <f ca="1">CELL("address",'Tab-387-4'!I9)</f>
        <v>'[UZH_Energienachweis_EN-111a_erhöhte_Anforderungen_20180926_Passwortgeschützt.xlsm]Tab-387-4'!$I$9</v>
      </c>
      <c r="B108" s="201" t="str">
        <f ca="1">MID(A108,SEARCH("]",A108)+1,30)</f>
        <v>Tab-387-4'!$I$9</v>
      </c>
      <c r="C108" s="179"/>
      <c r="D108" s="180" t="str">
        <f t="shared" ca="1" si="6"/>
        <v>Anforderung</v>
      </c>
      <c r="E108" s="202" t="s">
        <v>234</v>
      </c>
      <c r="F108" s="180"/>
      <c r="G108" s="203" t="s">
        <v>578</v>
      </c>
      <c r="H108" s="180"/>
      <c r="I108" s="204"/>
    </row>
    <row r="109" spans="1:9" s="190" customFormat="1">
      <c r="A109" s="205" t="str">
        <f ca="1">CELL("address",'Tab-387-4'!I10)</f>
        <v>'[UZH_Energienachweis_EN-111a_erhöhte_Anforderungen_20180926_Passwortgeschützt.xlsm]Tab-387-4'!$I$10</v>
      </c>
      <c r="B109" s="206" t="str">
        <f t="shared" ref="B109:B114" ca="1" si="7">MID(A109,SEARCH("]",A109)+1,30)</f>
        <v>Tab-387-4'!$I$10</v>
      </c>
      <c r="C109" s="152"/>
      <c r="D109" s="207" t="str">
        <f t="shared" ca="1" si="6"/>
        <v>Steuerung</v>
      </c>
      <c r="E109" s="208" t="s">
        <v>252</v>
      </c>
      <c r="F109" s="207"/>
      <c r="G109" s="209" t="s">
        <v>579</v>
      </c>
      <c r="H109" s="207"/>
      <c r="I109" s="210"/>
    </row>
    <row r="110" spans="1:9" s="190" customFormat="1">
      <c r="A110" s="205" t="str">
        <f ca="1">CELL("address",'Tab-387-4'!I11)</f>
        <v>'[UZH_Energienachweis_EN-111a_erhöhte_Anforderungen_20180926_Passwortgeschützt.xlsm]Tab-387-4'!$I$11</v>
      </c>
      <c r="B110" s="206" t="str">
        <f t="shared" ca="1" si="7"/>
        <v>Tab-387-4'!$I$11</v>
      </c>
      <c r="C110" s="152"/>
      <c r="D110" s="207" t="str">
        <f t="shared" ca="1" si="6"/>
        <v/>
      </c>
      <c r="E110" s="208"/>
      <c r="F110" s="207"/>
      <c r="G110" s="209"/>
      <c r="H110" s="207"/>
      <c r="I110" s="210"/>
    </row>
    <row r="111" spans="1:9" s="190" customFormat="1">
      <c r="A111" s="156" t="str">
        <f ca="1">CELL("address",'Tab-387-4'!I12)</f>
        <v>'[UZH_Energienachweis_EN-111a_erhöhte_Anforderungen_20180926_Passwortgeschützt.xlsm]Tab-387-4'!$I$12</v>
      </c>
      <c r="B111" s="157" t="str">
        <f t="shared" ca="1" si="7"/>
        <v>Tab-387-4'!$I$12</v>
      </c>
      <c r="C111" s="158"/>
      <c r="D111" s="159" t="str">
        <f t="shared" ca="1" si="6"/>
        <v/>
      </c>
      <c r="E111" s="160"/>
      <c r="F111" s="159"/>
      <c r="G111" s="161"/>
      <c r="H111" s="159"/>
      <c r="I111" s="162"/>
    </row>
    <row r="112" spans="1:9" s="190" customFormat="1">
      <c r="A112" s="156" t="str">
        <f ca="1">CELL("address",'Tab-387-4'!N8)</f>
        <v>'[UZH_Energienachweis_EN-111a_erhöhte_Anforderungen_20180926_Passwortgeschützt.xlsm]Tab-387-4'!$N$8</v>
      </c>
      <c r="B112" s="157" t="str">
        <f t="shared" ca="1" si="7"/>
        <v>Tab-387-4'!$N$8</v>
      </c>
      <c r="C112" s="317" t="s">
        <v>348</v>
      </c>
      <c r="D112" s="318" t="str">
        <f ca="1">OFFSET(E112,0,Spind)&amp;""</f>
        <v>gesetzliche Anforderungen</v>
      </c>
      <c r="E112" s="160" t="s">
        <v>349</v>
      </c>
      <c r="F112" s="159"/>
      <c r="G112" s="161" t="s">
        <v>580</v>
      </c>
      <c r="H112" s="159"/>
      <c r="I112" s="162"/>
    </row>
    <row r="113" spans="1:9" s="190" customFormat="1">
      <c r="A113" s="156" t="str">
        <f ca="1">CELL("address",'Tab-387-4'!Q8)</f>
        <v>'[UZH_Energienachweis_EN-111a_erhöhte_Anforderungen_20180926_Passwortgeschützt.xlsm]Tab-387-4'!$Q$8</v>
      </c>
      <c r="B113" s="157" t="str">
        <f t="shared" ca="1" si="7"/>
        <v>Tab-387-4'!$Q$8</v>
      </c>
      <c r="C113" s="319"/>
      <c r="D113" s="165" t="str">
        <f ca="1">OFFSET(E113,0,Spind)&amp;""</f>
        <v>erhöhte Anforderungen</v>
      </c>
      <c r="E113" s="160" t="s">
        <v>350</v>
      </c>
      <c r="F113" s="159"/>
      <c r="G113" s="161" t="s">
        <v>581</v>
      </c>
      <c r="H113" s="159"/>
      <c r="I113" s="162"/>
    </row>
    <row r="114" spans="1:9">
      <c r="A114" s="156" t="str">
        <f ca="1">CELL("address",'Tab-387-4'!J9:L9)</f>
        <v>'[UZH_Energienachweis_EN-111a_erhöhte_Anforderungen_20180926_Passwortgeschützt.xlsm]Tab-387-4'!$J$9</v>
      </c>
      <c r="B114" s="155" t="str">
        <f t="shared" ca="1" si="7"/>
        <v>Tab-387-4'!$J$9</v>
      </c>
      <c r="C114" s="141"/>
      <c r="D114" s="142" t="str">
        <f t="shared" ca="1" si="0"/>
        <v>Einfluss Steuerung</v>
      </c>
      <c r="E114" s="143" t="s">
        <v>253</v>
      </c>
      <c r="F114" s="142"/>
      <c r="G114" s="146" t="s">
        <v>582</v>
      </c>
      <c r="H114" s="142"/>
      <c r="I114" s="149"/>
    </row>
    <row r="115" spans="1:9">
      <c r="A115" s="156" t="str">
        <f ca="1">CELL("address",'Tab-387-4'!J10:L10)</f>
        <v>'[UZH_Energienachweis_EN-111a_erhöhte_Anforderungen_20180926_Passwortgeschützt.xlsm]Tab-387-4'!$J$10</v>
      </c>
      <c r="B115" s="155" t="str">
        <f ca="1">MID(A115,SEARCH("]",A115)+1,30)</f>
        <v>Tab-387-4'!$J$10</v>
      </c>
      <c r="C115" s="141"/>
      <c r="D115" s="142" t="str">
        <f t="shared" ca="1" si="0"/>
        <v>W/m²</v>
      </c>
      <c r="E115" s="143" t="s">
        <v>10</v>
      </c>
      <c r="F115" s="142" t="s">
        <v>10</v>
      </c>
      <c r="G115" s="146" t="s">
        <v>10</v>
      </c>
      <c r="H115" s="142" t="s">
        <v>10</v>
      </c>
      <c r="I115" s="149" t="s">
        <v>10</v>
      </c>
    </row>
    <row r="116" spans="1:9">
      <c r="A116" s="156"/>
      <c r="B116" s="155"/>
      <c r="C116" s="141"/>
      <c r="D116" s="142" t="str">
        <f t="shared" ca="1" si="6"/>
        <v/>
      </c>
      <c r="E116" s="143"/>
      <c r="F116" s="142"/>
      <c r="G116" s="146"/>
      <c r="H116" s="142"/>
      <c r="I116" s="149"/>
    </row>
    <row r="117" spans="1:9" s="190" customFormat="1">
      <c r="A117" s="153" t="str">
        <f ca="1">CELL("address",'Tab-387-4'!C9)</f>
        <v>'[UZH_Energienachweis_EN-111a_erhöhte_Anforderungen_20180926_Passwortgeschützt.xlsm]Tab-387-4'!$C$9</v>
      </c>
      <c r="B117" s="201" t="str">
        <f ca="1">MID(A117,SEARCH("]",A117)+1,30)</f>
        <v>Tab-387-4'!$C$9</v>
      </c>
      <c r="C117" s="179"/>
      <c r="D117" s="180" t="str">
        <f t="shared" ca="1" si="6"/>
        <v>Raumnutzung</v>
      </c>
      <c r="E117" s="202" t="s">
        <v>125</v>
      </c>
      <c r="F117" s="180"/>
      <c r="G117" s="203" t="s">
        <v>583</v>
      </c>
      <c r="H117" s="180"/>
      <c r="I117" s="204"/>
    </row>
    <row r="118" spans="1:9" s="190" customFormat="1">
      <c r="A118" s="156" t="str">
        <f ca="1">CELL("address",'Tab-387-4'!C10)</f>
        <v>'[UZH_Energienachweis_EN-111a_erhöhte_Anforderungen_20180926_Passwortgeschützt.xlsm]Tab-387-4'!$C$10</v>
      </c>
      <c r="B118" s="157" t="str">
        <f ca="1">MID(A118,SEARCH("]",A118)+1,30)</f>
        <v>Tab-387-4'!$C$10</v>
      </c>
      <c r="C118" s="158"/>
      <c r="D118" s="159" t="str">
        <f t="shared" ca="1" si="6"/>
        <v/>
      </c>
      <c r="E118" s="160"/>
      <c r="F118" s="159"/>
      <c r="G118" s="161"/>
      <c r="H118" s="159"/>
      <c r="I118" s="162"/>
    </row>
    <row r="119" spans="1:9">
      <c r="A119" s="156" t="str">
        <f ca="1">CELL("address",'Tab-387-4'!C14)</f>
        <v>'[UZH_Energienachweis_EN-111a_erhöhte_Anforderungen_20180926_Passwortgeschützt.xlsm]Tab-387-4'!$C$14</v>
      </c>
      <c r="B119" s="155" t="str">
        <f t="shared" ca="1" si="3"/>
        <v>Tab-387-4'!$C$14</v>
      </c>
      <c r="C119" s="141"/>
      <c r="D119" s="142" t="str">
        <f t="shared" ca="1" si="0"/>
        <v>Hotelzimmer</v>
      </c>
      <c r="E119" s="143" t="s">
        <v>126</v>
      </c>
      <c r="F119" s="142" t="s">
        <v>372</v>
      </c>
      <c r="G119" s="146" t="s">
        <v>411</v>
      </c>
      <c r="H119" s="142"/>
      <c r="I119" s="149"/>
    </row>
    <row r="120" spans="1:9">
      <c r="A120" s="156" t="str">
        <f ca="1">CELL("address",'Tab-387-4'!C15)</f>
        <v>'[UZH_Energienachweis_EN-111a_erhöhte_Anforderungen_20180926_Passwortgeschützt.xlsm]Tab-387-4'!$C$15</v>
      </c>
      <c r="B120" s="155" t="str">
        <f t="shared" ca="1" si="3"/>
        <v>Tab-387-4'!$C$15</v>
      </c>
      <c r="C120" s="141"/>
      <c r="D120" s="142" t="str">
        <f t="shared" ca="1" si="0"/>
        <v>Empfang, Lobby</v>
      </c>
      <c r="E120" s="143" t="s">
        <v>127</v>
      </c>
      <c r="F120" s="142" t="s">
        <v>373</v>
      </c>
      <c r="G120" s="146" t="s">
        <v>412</v>
      </c>
      <c r="H120" s="142"/>
      <c r="I120" s="149"/>
    </row>
    <row r="121" spans="1:9">
      <c r="A121" s="156" t="str">
        <f ca="1">CELL("address",'Tab-387-4'!C16)</f>
        <v>'[UZH_Energienachweis_EN-111a_erhöhte_Anforderungen_20180926_Passwortgeschützt.xlsm]Tab-387-4'!$C$16</v>
      </c>
      <c r="B121" s="155" t="str">
        <f t="shared" ca="1" si="3"/>
        <v>Tab-387-4'!$C$16</v>
      </c>
      <c r="C121" s="141"/>
      <c r="D121" s="142" t="str">
        <f t="shared" ca="1" si="0"/>
        <v>Einzel-, Gruppenbüro</v>
      </c>
      <c r="E121" s="143" t="s">
        <v>128</v>
      </c>
      <c r="F121" s="142" t="s">
        <v>374</v>
      </c>
      <c r="G121" s="146" t="s">
        <v>413</v>
      </c>
      <c r="H121" s="142"/>
      <c r="I121" s="149"/>
    </row>
    <row r="122" spans="1:9">
      <c r="A122" s="156" t="str">
        <f ca="1">CELL("address",'Tab-387-4'!C17)</f>
        <v>'[UZH_Energienachweis_EN-111a_erhöhte_Anforderungen_20180926_Passwortgeschützt.xlsm]Tab-387-4'!$C$17</v>
      </c>
      <c r="B122" s="155" t="str">
        <f t="shared" ca="1" si="3"/>
        <v>Tab-387-4'!$C$17</v>
      </c>
      <c r="C122" s="141"/>
      <c r="D122" s="142" t="str">
        <f t="shared" ca="1" si="0"/>
        <v>Grossraumbüro</v>
      </c>
      <c r="E122" s="143" t="s">
        <v>129</v>
      </c>
      <c r="F122" s="142" t="s">
        <v>375</v>
      </c>
      <c r="G122" s="146" t="s">
        <v>414</v>
      </c>
      <c r="H122" s="142"/>
      <c r="I122" s="149"/>
    </row>
    <row r="123" spans="1:9">
      <c r="A123" s="156" t="str">
        <f ca="1">CELL("address",'Tab-387-4'!C18)</f>
        <v>'[UZH_Energienachweis_EN-111a_erhöhte_Anforderungen_20180926_Passwortgeschützt.xlsm]Tab-387-4'!$C$18</v>
      </c>
      <c r="B123" s="155" t="str">
        <f t="shared" ca="1" si="3"/>
        <v>Tab-387-4'!$C$18</v>
      </c>
      <c r="C123" s="141"/>
      <c r="D123" s="142" t="str">
        <f t="shared" ca="1" si="0"/>
        <v>Sitzungszimmer</v>
      </c>
      <c r="E123" s="143" t="s">
        <v>130</v>
      </c>
      <c r="F123" s="142" t="s">
        <v>376</v>
      </c>
      <c r="G123" s="146" t="s">
        <v>415</v>
      </c>
      <c r="H123" s="142"/>
      <c r="I123" s="149"/>
    </row>
    <row r="124" spans="1:9" ht="24">
      <c r="A124" s="156" t="str">
        <f ca="1">CELL("address",'Tab-387-4'!C19)</f>
        <v>'[UZH_Energienachweis_EN-111a_erhöhte_Anforderungen_20180926_Passwortgeschützt.xlsm]Tab-387-4'!$C$19</v>
      </c>
      <c r="B124" s="155" t="str">
        <f t="shared" ca="1" si="3"/>
        <v>Tab-387-4'!$C$19</v>
      </c>
      <c r="C124" s="141"/>
      <c r="D124" s="142" t="str">
        <f t="shared" ca="1" si="0"/>
        <v>Schalterhalle, Empfang</v>
      </c>
      <c r="E124" s="143" t="s">
        <v>131</v>
      </c>
      <c r="F124" s="142" t="s">
        <v>377</v>
      </c>
      <c r="G124" s="146" t="s">
        <v>416</v>
      </c>
      <c r="H124" s="142"/>
      <c r="I124" s="149"/>
    </row>
    <row r="125" spans="1:9">
      <c r="A125" s="156" t="str">
        <f ca="1">CELL("address",'Tab-387-4'!C20)</f>
        <v>'[UZH_Energienachweis_EN-111a_erhöhte_Anforderungen_20180926_Passwortgeschützt.xlsm]Tab-387-4'!$C$20</v>
      </c>
      <c r="B125" s="155" t="str">
        <f t="shared" ca="1" si="3"/>
        <v>Tab-387-4'!$C$20</v>
      </c>
      <c r="C125" s="141"/>
      <c r="D125" s="142" t="str">
        <f t="shared" ca="1" si="0"/>
        <v>Schulzimmer</v>
      </c>
      <c r="E125" s="143" t="s">
        <v>132</v>
      </c>
      <c r="F125" s="142" t="s">
        <v>378</v>
      </c>
      <c r="G125" s="146" t="s">
        <v>417</v>
      </c>
      <c r="H125" s="142"/>
      <c r="I125" s="149"/>
    </row>
    <row r="126" spans="1:9">
      <c r="A126" s="156" t="str">
        <f ca="1">CELL("address",'Tab-387-4'!C21)</f>
        <v>'[UZH_Energienachweis_EN-111a_erhöhte_Anforderungen_20180926_Passwortgeschützt.xlsm]Tab-387-4'!$C$21</v>
      </c>
      <c r="B126" s="155" t="str">
        <f t="shared" ca="1" si="3"/>
        <v>Tab-387-4'!$C$21</v>
      </c>
      <c r="C126" s="141"/>
      <c r="D126" s="142" t="str">
        <f t="shared" ca="1" si="0"/>
        <v>Lehrerzimmer</v>
      </c>
      <c r="E126" s="143" t="s">
        <v>133</v>
      </c>
      <c r="F126" s="142" t="s">
        <v>455</v>
      </c>
      <c r="G126" s="146" t="s">
        <v>418</v>
      </c>
      <c r="H126" s="142"/>
      <c r="I126" s="149"/>
    </row>
    <row r="127" spans="1:9">
      <c r="A127" s="156" t="str">
        <f ca="1">CELL("address",'Tab-387-4'!C22)</f>
        <v>'[UZH_Energienachweis_EN-111a_erhöhte_Anforderungen_20180926_Passwortgeschützt.xlsm]Tab-387-4'!$C$22</v>
      </c>
      <c r="B127" s="155" t="str">
        <f t="shared" ca="1" si="3"/>
        <v>Tab-387-4'!$C$22</v>
      </c>
      <c r="C127" s="141"/>
      <c r="D127" s="142" t="str">
        <f t="shared" ca="1" si="0"/>
        <v>Bibliothek</v>
      </c>
      <c r="E127" s="143" t="s">
        <v>134</v>
      </c>
      <c r="F127" s="142" t="s">
        <v>379</v>
      </c>
      <c r="G127" s="146" t="s">
        <v>419</v>
      </c>
      <c r="H127" s="142"/>
      <c r="I127" s="149"/>
    </row>
    <row r="128" spans="1:9">
      <c r="A128" s="156" t="str">
        <f ca="1">CELL("address",'Tab-387-4'!C23)</f>
        <v>'[UZH_Energienachweis_EN-111a_erhöhte_Anforderungen_20180926_Passwortgeschützt.xlsm]Tab-387-4'!$C$23</v>
      </c>
      <c r="B128" s="155" t="str">
        <f t="shared" ca="1" si="3"/>
        <v>Tab-387-4'!$C$23</v>
      </c>
      <c r="C128" s="141"/>
      <c r="D128" s="142" t="str">
        <f t="shared" ca="1" si="0"/>
        <v>Hörsaal</v>
      </c>
      <c r="E128" s="143" t="s">
        <v>135</v>
      </c>
      <c r="F128" s="142" t="s">
        <v>380</v>
      </c>
      <c r="G128" s="146" t="s">
        <v>420</v>
      </c>
      <c r="H128" s="142"/>
      <c r="I128" s="149"/>
    </row>
    <row r="129" spans="1:9">
      <c r="A129" s="156" t="str">
        <f ca="1">CELL("address",'Tab-387-4'!C24)</f>
        <v>'[UZH_Energienachweis_EN-111a_erhöhte_Anforderungen_20180926_Passwortgeschützt.xlsm]Tab-387-4'!$C$24</v>
      </c>
      <c r="B129" s="155" t="str">
        <f t="shared" ca="1" si="3"/>
        <v>Tab-387-4'!$C$24</v>
      </c>
      <c r="C129" s="141"/>
      <c r="D129" s="142" t="str">
        <f t="shared" ca="1" si="0"/>
        <v>Schulfachraum</v>
      </c>
      <c r="E129" s="143" t="s">
        <v>136</v>
      </c>
      <c r="F129" s="142" t="s">
        <v>381</v>
      </c>
      <c r="G129" s="146" t="s">
        <v>421</v>
      </c>
      <c r="H129" s="142"/>
      <c r="I129" s="149"/>
    </row>
    <row r="130" spans="1:9">
      <c r="A130" s="156" t="str">
        <f ca="1">CELL("address",'Tab-387-4'!C25)</f>
        <v>'[UZH_Energienachweis_EN-111a_erhöhte_Anforderungen_20180926_Passwortgeschützt.xlsm]Tab-387-4'!$C$25</v>
      </c>
      <c r="B130" s="155" t="str">
        <f t="shared" ca="1" si="3"/>
        <v>Tab-387-4'!$C$25</v>
      </c>
      <c r="C130" s="141"/>
      <c r="D130" s="142" t="str">
        <f t="shared" ref="D130:D173" ca="1" si="8">OFFSET(E130,0,Spind)&amp;""</f>
        <v>Lebensmittelverkauf</v>
      </c>
      <c r="E130" s="143" t="s">
        <v>137</v>
      </c>
      <c r="F130" s="142" t="s">
        <v>382</v>
      </c>
      <c r="G130" s="146" t="s">
        <v>422</v>
      </c>
      <c r="H130" s="142"/>
      <c r="I130" s="149"/>
    </row>
    <row r="131" spans="1:9">
      <c r="A131" s="156" t="str">
        <f ca="1">CELL("address",'Tab-387-4'!C26)</f>
        <v>'[UZH_Energienachweis_EN-111a_erhöhte_Anforderungen_20180926_Passwortgeschützt.xlsm]Tab-387-4'!$C$26</v>
      </c>
      <c r="B131" s="155" t="str">
        <f t="shared" ca="1" si="3"/>
        <v>Tab-387-4'!$C$26</v>
      </c>
      <c r="C131" s="141"/>
      <c r="D131" s="142" t="str">
        <f t="shared" ca="1" si="8"/>
        <v>Fachgeschäft</v>
      </c>
      <c r="E131" s="143" t="s">
        <v>138</v>
      </c>
      <c r="F131" s="142" t="s">
        <v>383</v>
      </c>
      <c r="G131" s="146" t="s">
        <v>423</v>
      </c>
      <c r="H131" s="142"/>
      <c r="I131" s="149"/>
    </row>
    <row r="132" spans="1:9" ht="24">
      <c r="A132" s="156" t="str">
        <f ca="1">CELL("address",'Tab-387-4'!C27)</f>
        <v>'[UZH_Energienachweis_EN-111a_erhöhte_Anforderungen_20180926_Passwortgeschützt.xlsm]Tab-387-4'!$C$27</v>
      </c>
      <c r="B132" s="155" t="str">
        <f t="shared" ca="1" si="3"/>
        <v>Tab-387-4'!$C$27</v>
      </c>
      <c r="C132" s="141"/>
      <c r="D132" s="142" t="str">
        <f t="shared" ca="1" si="8"/>
        <v>Verkauf Möbel, Bau, Garten</v>
      </c>
      <c r="E132" s="143" t="s">
        <v>139</v>
      </c>
      <c r="F132" s="142" t="s">
        <v>384</v>
      </c>
      <c r="G132" s="146" t="s">
        <v>424</v>
      </c>
      <c r="H132" s="142"/>
      <c r="I132" s="149"/>
    </row>
    <row r="133" spans="1:9">
      <c r="A133" s="156" t="str">
        <f ca="1">CELL("address",'Tab-387-4'!C28)</f>
        <v>'[UZH_Energienachweis_EN-111a_erhöhte_Anforderungen_20180926_Passwortgeschützt.xlsm]Tab-387-4'!$C$28</v>
      </c>
      <c r="B133" s="155" t="str">
        <f t="shared" ca="1" si="3"/>
        <v>Tab-387-4'!$C$28</v>
      </c>
      <c r="C133" s="141"/>
      <c r="D133" s="142" t="str">
        <f t="shared" ca="1" si="8"/>
        <v>Restaurant</v>
      </c>
      <c r="E133" s="143" t="s">
        <v>140</v>
      </c>
      <c r="F133" s="142" t="s">
        <v>140</v>
      </c>
      <c r="G133" s="146" t="s">
        <v>425</v>
      </c>
      <c r="H133" s="142"/>
      <c r="I133" s="149"/>
    </row>
    <row r="134" spans="1:9" ht="24">
      <c r="A134" s="156" t="str">
        <f ca="1">CELL("address",'Tab-387-4'!C29)</f>
        <v>'[UZH_Energienachweis_EN-111a_erhöhte_Anforderungen_20180926_Passwortgeschützt.xlsm]Tab-387-4'!$C$29</v>
      </c>
      <c r="B134" s="155" t="str">
        <f t="shared" ca="1" si="3"/>
        <v>Tab-387-4'!$C$29</v>
      </c>
      <c r="C134" s="141"/>
      <c r="D134" s="142" t="str">
        <f t="shared" ca="1" si="8"/>
        <v>Selbstbedienungsrestaurant</v>
      </c>
      <c r="E134" s="143" t="s">
        <v>141</v>
      </c>
      <c r="F134" s="142" t="s">
        <v>385</v>
      </c>
      <c r="G134" s="146" t="s">
        <v>426</v>
      </c>
      <c r="H134" s="142"/>
      <c r="I134" s="149"/>
    </row>
    <row r="135" spans="1:9">
      <c r="A135" s="156" t="str">
        <f ca="1">CELL("address",'Tab-387-4'!C30)</f>
        <v>'[UZH_Energienachweis_EN-111a_erhöhte_Anforderungen_20180926_Passwortgeschützt.xlsm]Tab-387-4'!$C$30</v>
      </c>
      <c r="B135" s="155" t="str">
        <f t="shared" ca="1" si="3"/>
        <v>Tab-387-4'!$C$30</v>
      </c>
      <c r="C135" s="141"/>
      <c r="D135" s="142" t="str">
        <f t="shared" ca="1" si="8"/>
        <v>Küche zu Restaurant</v>
      </c>
      <c r="E135" s="143" t="s">
        <v>142</v>
      </c>
      <c r="F135" s="142" t="s">
        <v>386</v>
      </c>
      <c r="G135" s="146" t="s">
        <v>427</v>
      </c>
      <c r="H135" s="142"/>
      <c r="I135" s="149"/>
    </row>
    <row r="136" spans="1:9" ht="24">
      <c r="A136" s="156" t="str">
        <f ca="1">CELL("address",'Tab-387-4'!C31)</f>
        <v>'[UZH_Energienachweis_EN-111a_erhöhte_Anforderungen_20180926_Passwortgeschützt.xlsm]Tab-387-4'!$C$31</v>
      </c>
      <c r="B136" s="155" t="str">
        <f t="shared" ca="1" si="3"/>
        <v>Tab-387-4'!$C$31</v>
      </c>
      <c r="C136" s="141"/>
      <c r="D136" s="142" t="str">
        <f t="shared" ca="1" si="8"/>
        <v>Küche zu SB-Restaurant</v>
      </c>
      <c r="E136" s="143" t="s">
        <v>143</v>
      </c>
      <c r="F136" s="142" t="s">
        <v>387</v>
      </c>
      <c r="G136" s="146" t="s">
        <v>428</v>
      </c>
      <c r="H136" s="142"/>
      <c r="I136" s="149"/>
    </row>
    <row r="137" spans="1:9">
      <c r="A137" s="156" t="str">
        <f ca="1">CELL("address",'Tab-387-4'!C32)</f>
        <v>'[UZH_Energienachweis_EN-111a_erhöhte_Anforderungen_20180926_Passwortgeschützt.xlsm]Tab-387-4'!$C$32</v>
      </c>
      <c r="B137" s="155" t="str">
        <f t="shared" ca="1" si="3"/>
        <v>Tab-387-4'!$C$32</v>
      </c>
      <c r="C137" s="141"/>
      <c r="D137" s="142" t="str">
        <f t="shared" ca="1" si="8"/>
        <v>Vorstellungsraum</v>
      </c>
      <c r="E137" s="143" t="s">
        <v>144</v>
      </c>
      <c r="F137" s="142" t="s">
        <v>388</v>
      </c>
      <c r="G137" s="146" t="s">
        <v>429</v>
      </c>
      <c r="H137" s="142"/>
      <c r="I137" s="149"/>
    </row>
    <row r="138" spans="1:9">
      <c r="A138" s="156" t="str">
        <f ca="1">CELL("address",'Tab-387-4'!C33)</f>
        <v>'[UZH_Energienachweis_EN-111a_erhöhte_Anforderungen_20180926_Passwortgeschützt.xlsm]Tab-387-4'!$C$33</v>
      </c>
      <c r="B138" s="155" t="str">
        <f t="shared" ca="1" si="3"/>
        <v>Tab-387-4'!$C$33</v>
      </c>
      <c r="C138" s="141"/>
      <c r="D138" s="142" t="str">
        <f t="shared" ca="1" si="8"/>
        <v>Mehrzweckhalle</v>
      </c>
      <c r="E138" s="143" t="s">
        <v>145</v>
      </c>
      <c r="F138" s="142" t="s">
        <v>389</v>
      </c>
      <c r="G138" s="146" t="s">
        <v>430</v>
      </c>
      <c r="H138" s="142"/>
      <c r="I138" s="149"/>
    </row>
    <row r="139" spans="1:9">
      <c r="A139" s="156" t="str">
        <f ca="1">CELL("address",'Tab-387-4'!C34)</f>
        <v>'[UZH_Energienachweis_EN-111a_erhöhte_Anforderungen_20180926_Passwortgeschützt.xlsm]Tab-387-4'!$C$34</v>
      </c>
      <c r="B139" s="155" t="str">
        <f t="shared" ca="1" si="3"/>
        <v>Tab-387-4'!$C$34</v>
      </c>
      <c r="C139" s="141"/>
      <c r="D139" s="142" t="str">
        <f t="shared" ca="1" si="8"/>
        <v>Ausstellungshalle</v>
      </c>
      <c r="E139" s="143" t="s">
        <v>146</v>
      </c>
      <c r="F139" s="142" t="s">
        <v>390</v>
      </c>
      <c r="G139" s="146" t="s">
        <v>431</v>
      </c>
      <c r="H139" s="142"/>
      <c r="I139" s="149"/>
    </row>
    <row r="140" spans="1:9">
      <c r="A140" s="156" t="str">
        <f ca="1">CELL("address",'Tab-387-4'!C35)</f>
        <v>'[UZH_Energienachweis_EN-111a_erhöhte_Anforderungen_20180926_Passwortgeschützt.xlsm]Tab-387-4'!$C$35</v>
      </c>
      <c r="B140" s="155" t="str">
        <f t="shared" ca="1" si="3"/>
        <v>Tab-387-4'!$C$35</v>
      </c>
      <c r="C140" s="141"/>
      <c r="D140" s="142" t="str">
        <f t="shared" ca="1" si="8"/>
        <v>Bettenzimmer</v>
      </c>
      <c r="E140" s="143" t="s">
        <v>147</v>
      </c>
      <c r="F140" s="142" t="s">
        <v>391</v>
      </c>
      <c r="G140" s="146" t="s">
        <v>432</v>
      </c>
      <c r="H140" s="142"/>
      <c r="I140" s="149"/>
    </row>
    <row r="141" spans="1:9" ht="24">
      <c r="A141" s="156" t="str">
        <f ca="1">CELL("address",'Tab-387-4'!C36)</f>
        <v>'[UZH_Energienachweis_EN-111a_erhöhte_Anforderungen_20180926_Passwortgeschützt.xlsm]Tab-387-4'!$C$36</v>
      </c>
      <c r="B141" s="155" t="str">
        <f t="shared" ca="1" si="3"/>
        <v>Tab-387-4'!$C$36</v>
      </c>
      <c r="C141" s="141"/>
      <c r="D141" s="142" t="str">
        <f t="shared" ca="1" si="8"/>
        <v>Stationszimmer</v>
      </c>
      <c r="E141" s="143" t="s">
        <v>148</v>
      </c>
      <c r="F141" s="142" t="s">
        <v>392</v>
      </c>
      <c r="G141" s="146" t="s">
        <v>433</v>
      </c>
      <c r="H141" s="142"/>
      <c r="I141" s="149"/>
    </row>
    <row r="142" spans="1:9">
      <c r="A142" s="156" t="str">
        <f ca="1">CELL("address",'Tab-387-4'!C37)</f>
        <v>'[UZH_Energienachweis_EN-111a_erhöhte_Anforderungen_20180926_Passwortgeschützt.xlsm]Tab-387-4'!$C$37</v>
      </c>
      <c r="B142" s="155" t="str">
        <f t="shared" ca="1" si="3"/>
        <v>Tab-387-4'!$C$37</v>
      </c>
      <c r="C142" s="141"/>
      <c r="D142" s="142" t="str">
        <f t="shared" ca="1" si="8"/>
        <v>Behandlungsraum</v>
      </c>
      <c r="E142" s="143" t="s">
        <v>149</v>
      </c>
      <c r="F142" s="142" t="s">
        <v>393</v>
      </c>
      <c r="G142" s="146" t="s">
        <v>434</v>
      </c>
      <c r="H142" s="142"/>
      <c r="I142" s="149"/>
    </row>
    <row r="143" spans="1:9" ht="24">
      <c r="A143" s="156" t="str">
        <f ca="1">CELL("address",'Tab-387-4'!C38)</f>
        <v>'[UZH_Energienachweis_EN-111a_erhöhte_Anforderungen_20180926_Passwortgeschützt.xlsm]Tab-387-4'!$C$38</v>
      </c>
      <c r="B143" s="155" t="str">
        <f t="shared" ca="1" si="3"/>
        <v>Tab-387-4'!$C$38</v>
      </c>
      <c r="C143" s="141"/>
      <c r="D143" s="142" t="str">
        <f t="shared" ca="1" si="8"/>
        <v>Produktion (grobe Arbeit)</v>
      </c>
      <c r="E143" s="143" t="s">
        <v>4</v>
      </c>
      <c r="F143" s="142" t="s">
        <v>394</v>
      </c>
      <c r="G143" s="146" t="s">
        <v>435</v>
      </c>
      <c r="H143" s="142"/>
      <c r="I143" s="149"/>
    </row>
    <row r="144" spans="1:9">
      <c r="A144" s="156" t="str">
        <f ca="1">CELL("address",'Tab-387-4'!C39)</f>
        <v>'[UZH_Energienachweis_EN-111a_erhöhte_Anforderungen_20180926_Passwortgeschützt.xlsm]Tab-387-4'!$C$39</v>
      </c>
      <c r="B144" s="155" t="str">
        <f t="shared" ca="1" si="3"/>
        <v>Tab-387-4'!$C$39</v>
      </c>
      <c r="C144" s="141"/>
      <c r="D144" s="142" t="str">
        <f t="shared" ca="1" si="8"/>
        <v>Produktion (feine Arbeit)</v>
      </c>
      <c r="E144" s="143" t="s">
        <v>5</v>
      </c>
      <c r="F144" s="142" t="s">
        <v>395</v>
      </c>
      <c r="G144" s="146" t="s">
        <v>436</v>
      </c>
      <c r="H144" s="142"/>
      <c r="I144" s="149"/>
    </row>
    <row r="145" spans="1:9">
      <c r="A145" s="156" t="str">
        <f ca="1">CELL("address",'Tab-387-4'!C40)</f>
        <v>'[UZH_Energienachweis_EN-111a_erhöhte_Anforderungen_20180926_Passwortgeschützt.xlsm]Tab-387-4'!$C$40</v>
      </c>
      <c r="B145" s="155" t="str">
        <f t="shared" ca="1" si="3"/>
        <v>Tab-387-4'!$C$40</v>
      </c>
      <c r="C145" s="141"/>
      <c r="D145" s="142" t="str">
        <f t="shared" ca="1" si="8"/>
        <v>Laborraum</v>
      </c>
      <c r="E145" s="143" t="s">
        <v>150</v>
      </c>
      <c r="F145" s="142" t="s">
        <v>396</v>
      </c>
      <c r="G145" s="146" t="s">
        <v>437</v>
      </c>
      <c r="H145" s="142"/>
      <c r="I145" s="149"/>
    </row>
    <row r="146" spans="1:9">
      <c r="A146" s="156" t="str">
        <f ca="1">CELL("address",'Tab-387-4'!C41)</f>
        <v>'[UZH_Energienachweis_EN-111a_erhöhte_Anforderungen_20180926_Passwortgeschützt.xlsm]Tab-387-4'!$C$41</v>
      </c>
      <c r="B146" s="155" t="str">
        <f t="shared" ref="B146:B177" ca="1" si="9">MID(A146,SEARCH("]",A146)+1,30)</f>
        <v>Tab-387-4'!$C$41</v>
      </c>
      <c r="C146" s="141"/>
      <c r="D146" s="142" t="str">
        <f t="shared" ca="1" si="8"/>
        <v>Lagerhalle</v>
      </c>
      <c r="E146" s="143" t="s">
        <v>151</v>
      </c>
      <c r="F146" s="142" t="s">
        <v>397</v>
      </c>
      <c r="G146" s="146" t="s">
        <v>438</v>
      </c>
      <c r="H146" s="142"/>
      <c r="I146" s="149"/>
    </row>
    <row r="147" spans="1:9">
      <c r="A147" s="156" t="str">
        <f ca="1">CELL("address",'Tab-387-4'!C42)</f>
        <v>'[UZH_Energienachweis_EN-111a_erhöhte_Anforderungen_20180926_Passwortgeschützt.xlsm]Tab-387-4'!$C$42</v>
      </c>
      <c r="B147" s="155" t="str">
        <f t="shared" ca="1" si="9"/>
        <v>Tab-387-4'!$C$42</v>
      </c>
      <c r="C147" s="141"/>
      <c r="D147" s="142" t="str">
        <f t="shared" ca="1" si="8"/>
        <v>Turnhalle</v>
      </c>
      <c r="E147" s="143" t="s">
        <v>152</v>
      </c>
      <c r="F147" s="142" t="s">
        <v>398</v>
      </c>
      <c r="G147" s="146" t="s">
        <v>439</v>
      </c>
      <c r="H147" s="142"/>
      <c r="I147" s="149"/>
    </row>
    <row r="148" spans="1:9">
      <c r="A148" s="156" t="str">
        <f ca="1">CELL("address",'Tab-387-4'!C43)</f>
        <v>'[UZH_Energienachweis_EN-111a_erhöhte_Anforderungen_20180926_Passwortgeschützt.xlsm]Tab-387-4'!$C$43</v>
      </c>
      <c r="B148" s="155" t="str">
        <f t="shared" ca="1" si="9"/>
        <v>Tab-387-4'!$C$43</v>
      </c>
      <c r="C148" s="141"/>
      <c r="D148" s="142" t="str">
        <f t="shared" ca="1" si="8"/>
        <v>Fitnessraum</v>
      </c>
      <c r="E148" s="143" t="s">
        <v>153</v>
      </c>
      <c r="F148" s="142" t="s">
        <v>399</v>
      </c>
      <c r="G148" s="146" t="s">
        <v>440</v>
      </c>
      <c r="H148" s="142"/>
      <c r="I148" s="149"/>
    </row>
    <row r="149" spans="1:9">
      <c r="A149" s="156" t="str">
        <f ca="1">CELL("address",'Tab-387-4'!C44)</f>
        <v>'[UZH_Energienachweis_EN-111a_erhöhte_Anforderungen_20180926_Passwortgeschützt.xlsm]Tab-387-4'!$C$44</v>
      </c>
      <c r="B149" s="155" t="str">
        <f t="shared" ca="1" si="9"/>
        <v>Tab-387-4'!$C$44</v>
      </c>
      <c r="C149" s="141"/>
      <c r="D149" s="142" t="str">
        <f t="shared" ca="1" si="8"/>
        <v>Schwimmhalle</v>
      </c>
      <c r="E149" s="143" t="s">
        <v>154</v>
      </c>
      <c r="F149" s="142" t="s">
        <v>400</v>
      </c>
      <c r="G149" s="146" t="s">
        <v>441</v>
      </c>
      <c r="H149" s="142"/>
      <c r="I149" s="149"/>
    </row>
    <row r="150" spans="1:9">
      <c r="A150" s="156" t="str">
        <f ca="1">CELL("address",'Tab-387-4'!C45)</f>
        <v>'[UZH_Energienachweis_EN-111a_erhöhte_Anforderungen_20180926_Passwortgeschützt.xlsm]Tab-387-4'!$C$45</v>
      </c>
      <c r="B150" s="155" t="str">
        <f t="shared" ca="1" si="9"/>
        <v>Tab-387-4'!$C$45</v>
      </c>
      <c r="C150" s="141"/>
      <c r="D150" s="142" t="str">
        <f t="shared" ca="1" si="8"/>
        <v>Verkehrsfläche</v>
      </c>
      <c r="E150" s="143" t="s">
        <v>155</v>
      </c>
      <c r="F150" s="142" t="s">
        <v>401</v>
      </c>
      <c r="G150" s="146" t="s">
        <v>442</v>
      </c>
      <c r="H150" s="142"/>
      <c r="I150" s="149"/>
    </row>
    <row r="151" spans="1:9" ht="24">
      <c r="A151" s="156" t="str">
        <f ca="1">CELL("address",'Tab-387-4'!C46)</f>
        <v>'[UZH_Energienachweis_EN-111a_erhöhte_Anforderungen_20180926_Passwortgeschützt.xlsm]Tab-387-4'!$C$46</v>
      </c>
      <c r="B151" s="155" t="str">
        <f t="shared" ca="1" si="9"/>
        <v>Tab-387-4'!$C$46</v>
      </c>
      <c r="C151" s="141"/>
      <c r="D151" s="142" t="str">
        <f t="shared" ca="1" si="8"/>
        <v>Verkehrsfläche 24h</v>
      </c>
      <c r="E151" s="143" t="s">
        <v>454</v>
      </c>
      <c r="F151" s="142" t="s">
        <v>453</v>
      </c>
      <c r="G151" s="146" t="s">
        <v>452</v>
      </c>
      <c r="H151" s="142"/>
      <c r="I151" s="149"/>
    </row>
    <row r="152" spans="1:9">
      <c r="A152" s="156" t="str">
        <f ca="1">CELL("address",'Tab-387-4'!C47)</f>
        <v>'[UZH_Energienachweis_EN-111a_erhöhte_Anforderungen_20180926_Passwortgeschützt.xlsm]Tab-387-4'!$C$47</v>
      </c>
      <c r="B152" s="155" t="str">
        <f t="shared" ca="1" si="9"/>
        <v>Tab-387-4'!$C$47</v>
      </c>
      <c r="C152" s="141"/>
      <c r="D152" s="142" t="str">
        <f t="shared" ca="1" si="8"/>
        <v>Treppenhaus</v>
      </c>
      <c r="E152" s="143" t="s">
        <v>156</v>
      </c>
      <c r="F152" s="142" t="s">
        <v>402</v>
      </c>
      <c r="G152" s="146" t="s">
        <v>443</v>
      </c>
      <c r="H152" s="142"/>
      <c r="I152" s="149"/>
    </row>
    <row r="153" spans="1:9">
      <c r="A153" s="156" t="str">
        <f ca="1">CELL("address",'Tab-387-4'!C48)</f>
        <v>'[UZH_Energienachweis_EN-111a_erhöhte_Anforderungen_20180926_Passwortgeschützt.xlsm]Tab-387-4'!$C$48</v>
      </c>
      <c r="B153" s="155" t="str">
        <f t="shared" ca="1" si="9"/>
        <v>Tab-387-4'!$C$48</v>
      </c>
      <c r="C153" s="141"/>
      <c r="D153" s="142" t="str">
        <f t="shared" ca="1" si="8"/>
        <v>Nebenraum</v>
      </c>
      <c r="E153" s="143" t="s">
        <v>157</v>
      </c>
      <c r="F153" s="142" t="s">
        <v>403</v>
      </c>
      <c r="G153" s="146" t="s">
        <v>444</v>
      </c>
      <c r="H153" s="142"/>
      <c r="I153" s="149"/>
    </row>
    <row r="154" spans="1:9">
      <c r="A154" s="156" t="str">
        <f ca="1">CELL("address",'Tab-387-4'!C49)</f>
        <v>'[UZH_Energienachweis_EN-111a_erhöhte_Anforderungen_20180926_Passwortgeschützt.xlsm]Tab-387-4'!$C$49</v>
      </c>
      <c r="B154" s="155" t="str">
        <f t="shared" ca="1" si="9"/>
        <v>Tab-387-4'!$C$49</v>
      </c>
      <c r="C154" s="141"/>
      <c r="D154" s="142" t="str">
        <f t="shared" ca="1" si="8"/>
        <v>Küche, Teeküche</v>
      </c>
      <c r="E154" s="143" t="s">
        <v>158</v>
      </c>
      <c r="F154" s="142" t="s">
        <v>404</v>
      </c>
      <c r="G154" s="146" t="s">
        <v>445</v>
      </c>
      <c r="H154" s="142"/>
      <c r="I154" s="149"/>
    </row>
    <row r="155" spans="1:9">
      <c r="A155" s="156" t="str">
        <f ca="1">CELL("address",'Tab-387-4'!C50)</f>
        <v>'[UZH_Energienachweis_EN-111a_erhöhte_Anforderungen_20180926_Passwortgeschützt.xlsm]Tab-387-4'!$C$50</v>
      </c>
      <c r="B155" s="155" t="str">
        <f t="shared" ca="1" si="9"/>
        <v>Tab-387-4'!$C$50</v>
      </c>
      <c r="C155" s="141"/>
      <c r="D155" s="142" t="str">
        <f t="shared" ca="1" si="8"/>
        <v>WC, Bad, Dusche</v>
      </c>
      <c r="E155" s="143" t="s">
        <v>159</v>
      </c>
      <c r="F155" s="142" t="s">
        <v>405</v>
      </c>
      <c r="G155" s="146" t="s">
        <v>446</v>
      </c>
      <c r="H155" s="142"/>
      <c r="I155" s="149"/>
    </row>
    <row r="156" spans="1:9">
      <c r="A156" s="156" t="str">
        <f ca="1">CELL("address",'Tab-387-4'!C51)</f>
        <v>'[UZH_Energienachweis_EN-111a_erhöhte_Anforderungen_20180926_Passwortgeschützt.xlsm]Tab-387-4'!$C$51</v>
      </c>
      <c r="B156" s="155" t="str">
        <f t="shared" ca="1" si="9"/>
        <v>Tab-387-4'!$C$51</v>
      </c>
      <c r="C156" s="141"/>
      <c r="D156" s="142" t="str">
        <f t="shared" ca="1" si="8"/>
        <v>WC</v>
      </c>
      <c r="E156" s="143" t="s">
        <v>160</v>
      </c>
      <c r="F156" s="142" t="s">
        <v>160</v>
      </c>
      <c r="G156" s="146" t="s">
        <v>160</v>
      </c>
      <c r="H156" s="142"/>
      <c r="I156" s="149"/>
    </row>
    <row r="157" spans="1:9">
      <c r="A157" s="156" t="str">
        <f ca="1">CELL("address",'Tab-387-4'!C52)</f>
        <v>'[UZH_Energienachweis_EN-111a_erhöhte_Anforderungen_20180926_Passwortgeschützt.xlsm]Tab-387-4'!$C$52</v>
      </c>
      <c r="B157" s="155" t="str">
        <f t="shared" ca="1" si="9"/>
        <v>Tab-387-4'!$C$52</v>
      </c>
      <c r="C157" s="141"/>
      <c r="D157" s="142" t="str">
        <f t="shared" ca="1" si="8"/>
        <v>Garderobe, Dusche</v>
      </c>
      <c r="E157" s="143" t="s">
        <v>161</v>
      </c>
      <c r="F157" s="142" t="s">
        <v>406</v>
      </c>
      <c r="G157" s="146" t="s">
        <v>447</v>
      </c>
      <c r="H157" s="142"/>
      <c r="I157" s="149"/>
    </row>
    <row r="158" spans="1:9">
      <c r="A158" s="156" t="str">
        <f ca="1">CELL("address",'Tab-387-4'!C53)</f>
        <v>'[UZH_Energienachweis_EN-111a_erhöhte_Anforderungen_20180926_Passwortgeschützt.xlsm]Tab-387-4'!$C$53</v>
      </c>
      <c r="B158" s="155" t="str">
        <f t="shared" ca="1" si="9"/>
        <v>Tab-387-4'!$C$53</v>
      </c>
      <c r="C158" s="141"/>
      <c r="D158" s="142" t="str">
        <f t="shared" ca="1" si="8"/>
        <v>Parkhaus</v>
      </c>
      <c r="E158" s="143" t="s">
        <v>162</v>
      </c>
      <c r="F158" s="142" t="s">
        <v>407</v>
      </c>
      <c r="G158" s="146" t="s">
        <v>448</v>
      </c>
      <c r="H158" s="142"/>
      <c r="I158" s="149"/>
    </row>
    <row r="159" spans="1:9">
      <c r="A159" s="156" t="str">
        <f ca="1">CELL("address",'Tab-387-4'!C54)</f>
        <v>'[UZH_Energienachweis_EN-111a_erhöhte_Anforderungen_20180926_Passwortgeschützt.xlsm]Tab-387-4'!$C$54</v>
      </c>
      <c r="B159" s="155" t="str">
        <f t="shared" ca="1" si="9"/>
        <v>Tab-387-4'!$C$54</v>
      </c>
      <c r="C159" s="141"/>
      <c r="D159" s="142" t="str">
        <f t="shared" ca="1" si="8"/>
        <v>Wasch- und Trockenraum</v>
      </c>
      <c r="E159" s="143" t="s">
        <v>163</v>
      </c>
      <c r="F159" s="142" t="s">
        <v>408</v>
      </c>
      <c r="G159" s="146" t="s">
        <v>449</v>
      </c>
      <c r="H159" s="142"/>
      <c r="I159" s="149"/>
    </row>
    <row r="160" spans="1:9">
      <c r="A160" s="156" t="str">
        <f ca="1">CELL("address",'Tab-387-4'!C55)</f>
        <v>'[UZH_Energienachweis_EN-111a_erhöhte_Anforderungen_20180926_Passwortgeschützt.xlsm]Tab-387-4'!$C$55</v>
      </c>
      <c r="B160" s="155" t="str">
        <f t="shared" ca="1" si="9"/>
        <v>Tab-387-4'!$C$55</v>
      </c>
      <c r="C160" s="141"/>
      <c r="D160" s="142" t="str">
        <f t="shared" ca="1" si="8"/>
        <v>Kühlraum</v>
      </c>
      <c r="E160" s="143" t="s">
        <v>164</v>
      </c>
      <c r="F160" s="142" t="s">
        <v>409</v>
      </c>
      <c r="G160" s="146" t="s">
        <v>450</v>
      </c>
      <c r="H160" s="142"/>
      <c r="I160" s="149"/>
    </row>
    <row r="161" spans="1:9">
      <c r="A161" s="156" t="str">
        <f ca="1">CELL("address",'Tab-387-4'!C56)</f>
        <v>'[UZH_Energienachweis_EN-111a_erhöhte_Anforderungen_20180926_Passwortgeschützt.xlsm]Tab-387-4'!$C$56</v>
      </c>
      <c r="B161" s="155" t="str">
        <f t="shared" ca="1" si="9"/>
        <v>Tab-387-4'!$C$56</v>
      </c>
      <c r="C161" s="141"/>
      <c r="D161" s="142" t="str">
        <f t="shared" ca="1" si="8"/>
        <v>Serverraum</v>
      </c>
      <c r="E161" s="143" t="s">
        <v>165</v>
      </c>
      <c r="F161" s="142" t="s">
        <v>410</v>
      </c>
      <c r="G161" s="146" t="s">
        <v>451</v>
      </c>
      <c r="H161" s="142"/>
      <c r="I161" s="149"/>
    </row>
    <row r="162" spans="1:9">
      <c r="A162" s="156" t="str">
        <f ca="1">CELL("address",'Tab-387-4'!C13)</f>
        <v>'[UZH_Energienachweis_EN-111a_erhöhte_Anforderungen_20180926_Passwortgeschützt.xlsm]Tab-387-4'!$C$13</v>
      </c>
      <c r="B162" s="155" t="str">
        <f t="shared" ca="1" si="9"/>
        <v>Tab-387-4'!$C$13</v>
      </c>
      <c r="C162" s="141" t="s">
        <v>363</v>
      </c>
      <c r="D162" s="142"/>
      <c r="E162" s="143"/>
      <c r="F162" s="142"/>
      <c r="G162" s="146" t="s">
        <v>451</v>
      </c>
      <c r="H162" s="142"/>
      <c r="I162" s="149"/>
    </row>
    <row r="163" spans="1:9">
      <c r="A163" s="156" t="str">
        <f ca="1">CELL("address",'Tab-387-4'!C57)</f>
        <v>'[UZH_Energienachweis_EN-111a_erhöhte_Anforderungen_20180926_Passwortgeschützt.xlsm]Tab-387-4'!$C$57</v>
      </c>
      <c r="B163" s="155" t="str">
        <f t="shared" ca="1" si="9"/>
        <v>Tab-387-4'!$C$57</v>
      </c>
      <c r="C163" s="141"/>
      <c r="D163" s="142"/>
      <c r="E163" s="143"/>
      <c r="F163" s="142"/>
      <c r="G163" s="146"/>
      <c r="H163" s="142"/>
      <c r="I163" s="149"/>
    </row>
    <row r="164" spans="1:9">
      <c r="A164" s="156" t="str">
        <f ca="1">CELL("address",'Tab-387-4'!C58)</f>
        <v>'[UZH_Energienachweis_EN-111a_erhöhte_Anforderungen_20180926_Passwortgeschützt.xlsm]Tab-387-4'!$C$58</v>
      </c>
      <c r="B164" s="155" t="str">
        <f t="shared" ca="1" si="9"/>
        <v>Tab-387-4'!$C$58</v>
      </c>
      <c r="C164" s="141"/>
      <c r="D164" s="142"/>
      <c r="E164" s="143"/>
      <c r="F164" s="142"/>
      <c r="G164" s="146"/>
      <c r="H164" s="142"/>
      <c r="I164" s="149"/>
    </row>
    <row r="165" spans="1:9">
      <c r="A165" s="156" t="str">
        <f ca="1">CELL("address",'Tab-387-4'!C59)</f>
        <v>'[UZH_Energienachweis_EN-111a_erhöhte_Anforderungen_20180926_Passwortgeschützt.xlsm]Tab-387-4'!$C$59</v>
      </c>
      <c r="B165" s="155" t="str">
        <f t="shared" ca="1" si="9"/>
        <v>Tab-387-4'!$C$59</v>
      </c>
      <c r="C165" s="141"/>
      <c r="D165" s="142"/>
      <c r="E165" s="143"/>
      <c r="F165" s="142"/>
      <c r="G165" s="146"/>
      <c r="H165" s="142"/>
      <c r="I165" s="149"/>
    </row>
    <row r="166" spans="1:9">
      <c r="A166" s="156" t="str">
        <f ca="1">CELL("address",'Tab-387-4'!C60)</f>
        <v>'[UZH_Energienachweis_EN-111a_erhöhte_Anforderungen_20180926_Passwortgeschützt.xlsm]Tab-387-4'!$C$60</v>
      </c>
      <c r="B166" s="155" t="str">
        <f t="shared" ca="1" si="9"/>
        <v>Tab-387-4'!$C$60</v>
      </c>
      <c r="C166" s="141"/>
      <c r="D166" s="142" t="str">
        <f t="shared" ca="1" si="8"/>
        <v/>
      </c>
      <c r="E166" s="143"/>
      <c r="F166" s="142"/>
      <c r="G166" s="146"/>
      <c r="H166" s="142"/>
      <c r="I166" s="149"/>
    </row>
    <row r="167" spans="1:9">
      <c r="A167" s="156" t="str">
        <f ca="1">CELL("address",'Tab-387-4'!C61)</f>
        <v>'[UZH_Energienachweis_EN-111a_erhöhte_Anforderungen_20180926_Passwortgeschützt.xlsm]Tab-387-4'!$C$61</v>
      </c>
      <c r="B167" s="155" t="str">
        <f t="shared" ca="1" si="9"/>
        <v>Tab-387-4'!$C$61</v>
      </c>
      <c r="C167" s="141"/>
      <c r="D167" s="142" t="str">
        <f t="shared" ca="1" si="8"/>
        <v/>
      </c>
      <c r="E167" s="143"/>
      <c r="F167" s="142"/>
      <c r="G167" s="146"/>
      <c r="H167" s="142"/>
      <c r="I167" s="149"/>
    </row>
    <row r="168" spans="1:9">
      <c r="A168" s="156" t="str">
        <f ca="1">CELL("address",'Tab-387-4'!C62)</f>
        <v>'[UZH_Energienachweis_EN-111a_erhöhte_Anforderungen_20180926_Passwortgeschützt.xlsm]Tab-387-4'!$C$62</v>
      </c>
      <c r="B168" s="155" t="str">
        <f t="shared" ca="1" si="9"/>
        <v>Tab-387-4'!$C$62</v>
      </c>
      <c r="C168" s="141"/>
      <c r="D168" s="142" t="str">
        <f t="shared" ca="1" si="8"/>
        <v/>
      </c>
      <c r="E168" s="143"/>
      <c r="F168" s="142"/>
      <c r="G168" s="146"/>
      <c r="H168" s="142"/>
      <c r="I168" s="149"/>
    </row>
    <row r="169" spans="1:9">
      <c r="A169" s="156" t="str">
        <f ca="1">CELL("address",'Tab-387-4'!C63)</f>
        <v>'[UZH_Energienachweis_EN-111a_erhöhte_Anforderungen_20180926_Passwortgeschützt.xlsm]Tab-387-4'!$C$63</v>
      </c>
      <c r="B169" s="155" t="str">
        <f t="shared" ca="1" si="9"/>
        <v>Tab-387-4'!$C$63</v>
      </c>
      <c r="C169" s="141"/>
      <c r="D169" s="142" t="str">
        <f t="shared" ca="1" si="8"/>
        <v/>
      </c>
      <c r="E169" s="143"/>
      <c r="F169" s="142"/>
      <c r="G169" s="146"/>
      <c r="H169" s="142"/>
      <c r="I169" s="149"/>
    </row>
    <row r="170" spans="1:9">
      <c r="A170" s="156" t="str">
        <f ca="1">CELL("address",'Tab-387-4'!C64)</f>
        <v>'[UZH_Energienachweis_EN-111a_erhöhte_Anforderungen_20180926_Passwortgeschützt.xlsm]Tab-387-4'!$C$64</v>
      </c>
      <c r="B170" s="155" t="str">
        <f t="shared" ca="1" si="9"/>
        <v>Tab-387-4'!$C$64</v>
      </c>
      <c r="C170" s="141"/>
      <c r="D170" s="142" t="str">
        <f t="shared" ca="1" si="8"/>
        <v/>
      </c>
      <c r="E170" s="143"/>
      <c r="F170" s="142"/>
      <c r="G170" s="146"/>
      <c r="H170" s="142"/>
      <c r="I170" s="149"/>
    </row>
    <row r="171" spans="1:9">
      <c r="A171" s="156" t="str">
        <f ca="1">CELL("address",'Tab-387-4'!C65)</f>
        <v>'[UZH_Energienachweis_EN-111a_erhöhte_Anforderungen_20180926_Passwortgeschützt.xlsm]Tab-387-4'!$C$65</v>
      </c>
      <c r="B171" s="155" t="str">
        <f t="shared" ca="1" si="9"/>
        <v>Tab-387-4'!$C$65</v>
      </c>
      <c r="C171" s="141"/>
      <c r="D171" s="142" t="str">
        <f t="shared" ca="1" si="8"/>
        <v/>
      </c>
      <c r="E171" s="143"/>
      <c r="F171" s="142"/>
      <c r="G171" s="146"/>
      <c r="H171" s="142"/>
      <c r="I171" s="149"/>
    </row>
    <row r="172" spans="1:9">
      <c r="A172" s="156" t="str">
        <f ca="1">CELL("address",'Tab-387-4'!C66)</f>
        <v>'[UZH_Energienachweis_EN-111a_erhöhte_Anforderungen_20180926_Passwortgeschützt.xlsm]Tab-387-4'!$C$66</v>
      </c>
      <c r="B172" s="155" t="str">
        <f t="shared" ca="1" si="9"/>
        <v>Tab-387-4'!$C$66</v>
      </c>
      <c r="C172" s="141"/>
      <c r="D172" s="142" t="str">
        <f t="shared" ca="1" si="8"/>
        <v/>
      </c>
      <c r="E172" s="143"/>
      <c r="F172" s="142"/>
      <c r="G172" s="146"/>
      <c r="H172" s="142"/>
      <c r="I172" s="149"/>
    </row>
    <row r="173" spans="1:9">
      <c r="A173" s="156" t="str">
        <f ca="1">CELL("address",'Tab-387-4'!C67)</f>
        <v>'[UZH_Energienachweis_EN-111a_erhöhte_Anforderungen_20180926_Passwortgeschützt.xlsm]Tab-387-4'!$C$67</v>
      </c>
      <c r="B173" s="155" t="str">
        <f t="shared" ca="1" si="9"/>
        <v>Tab-387-4'!$C$67</v>
      </c>
      <c r="C173" s="141"/>
      <c r="D173" s="142" t="str">
        <f t="shared" ca="1" si="8"/>
        <v/>
      </c>
      <c r="E173" s="143"/>
      <c r="F173" s="142"/>
      <c r="G173" s="146"/>
      <c r="H173" s="142"/>
      <c r="I173" s="149"/>
    </row>
    <row r="174" spans="1:9">
      <c r="A174" s="156" t="str">
        <f ca="1">CELL("address",'Tab-387-4'!C68)</f>
        <v>'[UZH_Energienachweis_EN-111a_erhöhte_Anforderungen_20180926_Passwortgeschützt.xlsm]Tab-387-4'!$C$68</v>
      </c>
      <c r="B174" s="155" t="str">
        <f t="shared" ca="1" si="9"/>
        <v>Tab-387-4'!$C$68</v>
      </c>
      <c r="D174" s="132" t="str">
        <f t="shared" ref="D174:D193" ca="1" si="10">OFFSET(E174,0,Spind)&amp;""</f>
        <v/>
      </c>
      <c r="E174" s="132"/>
      <c r="F174" s="132"/>
      <c r="G174" s="146"/>
      <c r="H174" s="132"/>
      <c r="I174" s="132"/>
    </row>
    <row r="175" spans="1:9">
      <c r="A175" s="156" t="str">
        <f ca="1">CELL("address",'Tab-387-4'!C69)</f>
        <v>'[UZH_Energienachweis_EN-111a_erhöhte_Anforderungen_20180926_Passwortgeschützt.xlsm]Tab-387-4'!$C$69</v>
      </c>
      <c r="B175" s="155" t="str">
        <f t="shared" ca="1" si="9"/>
        <v>Tab-387-4'!$C$69</v>
      </c>
      <c r="D175" s="132" t="str">
        <f t="shared" ca="1" si="10"/>
        <v/>
      </c>
      <c r="E175" s="132"/>
      <c r="F175" s="132"/>
      <c r="G175" s="132"/>
      <c r="H175" s="132"/>
      <c r="I175" s="132"/>
    </row>
    <row r="176" spans="1:9">
      <c r="A176" s="156" t="str">
        <f ca="1">CELL("address",'Tab-387-4'!C70)</f>
        <v>'[UZH_Energienachweis_EN-111a_erhöhte_Anforderungen_20180926_Passwortgeschützt.xlsm]Tab-387-4'!$C$70</v>
      </c>
      <c r="B176" s="155" t="str">
        <f t="shared" ca="1" si="9"/>
        <v>Tab-387-4'!$C$70</v>
      </c>
      <c r="D176" s="132" t="str">
        <f t="shared" ca="1" si="10"/>
        <v/>
      </c>
      <c r="E176" s="132"/>
      <c r="F176" s="132"/>
      <c r="G176" s="132"/>
      <c r="H176" s="132"/>
      <c r="I176" s="132"/>
    </row>
    <row r="177" spans="1:9">
      <c r="A177" s="156" t="str">
        <f ca="1">CELL("address",'Tab-387-4'!C71)</f>
        <v>'[UZH_Energienachweis_EN-111a_erhöhte_Anforderungen_20180926_Passwortgeschützt.xlsm]Tab-387-4'!$C$71</v>
      </c>
      <c r="B177" s="155" t="str">
        <f t="shared" ca="1" si="9"/>
        <v>Tab-387-4'!$C$71</v>
      </c>
      <c r="D177" s="132" t="str">
        <f t="shared" ca="1" si="10"/>
        <v/>
      </c>
      <c r="E177" s="132"/>
      <c r="F177" s="132"/>
      <c r="G177" s="132"/>
      <c r="H177" s="132"/>
      <c r="I177" s="132"/>
    </row>
    <row r="178" spans="1:9">
      <c r="D178" s="132" t="str">
        <f t="shared" ca="1" si="10"/>
        <v/>
      </c>
      <c r="E178" s="132"/>
      <c r="F178" s="132"/>
      <c r="G178" s="132"/>
      <c r="H178" s="132"/>
      <c r="I178" s="132"/>
    </row>
    <row r="179" spans="1:9">
      <c r="D179" s="132" t="str">
        <f t="shared" ca="1" si="10"/>
        <v/>
      </c>
      <c r="E179" s="132"/>
      <c r="F179" s="132"/>
      <c r="G179" s="132"/>
      <c r="H179" s="132"/>
      <c r="I179" s="132"/>
    </row>
    <row r="180" spans="1:9">
      <c r="D180" s="132" t="str">
        <f t="shared" ca="1" si="10"/>
        <v/>
      </c>
      <c r="E180" s="132"/>
      <c r="F180" s="132"/>
      <c r="G180" s="132"/>
      <c r="H180" s="132"/>
      <c r="I180" s="132"/>
    </row>
    <row r="181" spans="1:9">
      <c r="D181" s="132" t="str">
        <f t="shared" ca="1" si="10"/>
        <v/>
      </c>
      <c r="E181" s="132"/>
      <c r="F181" s="132"/>
      <c r="G181" s="132"/>
      <c r="H181" s="132"/>
      <c r="I181" s="132"/>
    </row>
    <row r="182" spans="1:9">
      <c r="D182" s="132" t="str">
        <f t="shared" ca="1" si="10"/>
        <v/>
      </c>
      <c r="E182" s="132"/>
      <c r="F182" s="132"/>
      <c r="G182" s="132"/>
      <c r="H182" s="132"/>
      <c r="I182" s="132"/>
    </row>
    <row r="183" spans="1:9">
      <c r="D183" s="132" t="str">
        <f t="shared" ca="1" si="10"/>
        <v/>
      </c>
      <c r="E183" s="132"/>
      <c r="F183" s="132"/>
      <c r="G183" s="132"/>
      <c r="H183" s="132"/>
      <c r="I183" s="132"/>
    </row>
    <row r="184" spans="1:9">
      <c r="D184" s="132" t="str">
        <f t="shared" ca="1" si="10"/>
        <v/>
      </c>
      <c r="E184" s="132"/>
      <c r="F184" s="132"/>
      <c r="G184" s="132"/>
      <c r="H184" s="132"/>
      <c r="I184" s="132"/>
    </row>
    <row r="185" spans="1:9">
      <c r="D185" s="132" t="str">
        <f t="shared" ca="1" si="10"/>
        <v/>
      </c>
      <c r="E185" s="132"/>
      <c r="F185" s="132"/>
      <c r="G185" s="132"/>
      <c r="H185" s="132"/>
      <c r="I185" s="132"/>
    </row>
    <row r="186" spans="1:9">
      <c r="D186" s="132" t="str">
        <f t="shared" ca="1" si="10"/>
        <v/>
      </c>
      <c r="E186" s="132"/>
      <c r="F186" s="132"/>
      <c r="G186" s="132"/>
      <c r="H186" s="132"/>
      <c r="I186" s="132"/>
    </row>
    <row r="187" spans="1:9">
      <c r="D187" s="132" t="str">
        <f t="shared" ca="1" si="10"/>
        <v/>
      </c>
      <c r="E187" s="132"/>
      <c r="F187" s="132"/>
      <c r="G187" s="132"/>
      <c r="H187" s="132"/>
      <c r="I187" s="132"/>
    </row>
    <row r="188" spans="1:9">
      <c r="D188" s="132" t="str">
        <f t="shared" ca="1" si="10"/>
        <v/>
      </c>
      <c r="E188" s="132"/>
      <c r="F188" s="132"/>
      <c r="G188" s="132"/>
      <c r="H188" s="132"/>
      <c r="I188" s="132"/>
    </row>
    <row r="189" spans="1:9">
      <c r="D189" s="132" t="str">
        <f t="shared" ca="1" si="10"/>
        <v/>
      </c>
      <c r="E189" s="132"/>
      <c r="F189" s="132"/>
      <c r="G189" s="132"/>
      <c r="H189" s="132"/>
      <c r="I189" s="132"/>
    </row>
    <row r="190" spans="1:9">
      <c r="D190" s="132" t="str">
        <f t="shared" ca="1" si="10"/>
        <v/>
      </c>
      <c r="E190" s="132"/>
      <c r="F190" s="132"/>
      <c r="G190" s="132"/>
      <c r="H190" s="132"/>
      <c r="I190" s="132"/>
    </row>
    <row r="191" spans="1:9">
      <c r="D191" s="132" t="str">
        <f t="shared" ca="1" si="10"/>
        <v/>
      </c>
      <c r="E191" s="132"/>
      <c r="F191" s="132"/>
      <c r="G191" s="132"/>
      <c r="H191" s="132"/>
      <c r="I191" s="132"/>
    </row>
    <row r="192" spans="1:9">
      <c r="D192" s="132" t="str">
        <f t="shared" ca="1" si="10"/>
        <v/>
      </c>
      <c r="E192" s="132"/>
      <c r="F192" s="132"/>
      <c r="G192" s="132"/>
      <c r="H192" s="132"/>
      <c r="I192" s="132"/>
    </row>
    <row r="193" spans="4:9">
      <c r="D193" s="132" t="str">
        <f t="shared" ca="1" si="10"/>
        <v/>
      </c>
      <c r="E193" s="132"/>
      <c r="F193" s="132"/>
      <c r="G193" s="132"/>
      <c r="H193" s="132"/>
      <c r="I193" s="132"/>
    </row>
    <row r="194" spans="4:9">
      <c r="D194" s="132" t="str">
        <f t="shared" ref="D194:D257" ca="1" si="11">OFFSET(E194,0,Spind)&amp;""</f>
        <v/>
      </c>
      <c r="E194" s="132"/>
      <c r="F194" s="132"/>
      <c r="G194" s="132"/>
      <c r="H194" s="132"/>
      <c r="I194" s="132"/>
    </row>
    <row r="195" spans="4:9">
      <c r="D195" s="132" t="str">
        <f t="shared" ca="1" si="11"/>
        <v/>
      </c>
      <c r="E195" s="132"/>
      <c r="F195" s="132"/>
      <c r="G195" s="132"/>
      <c r="H195" s="132"/>
      <c r="I195" s="132"/>
    </row>
    <row r="196" spans="4:9">
      <c r="D196" s="132" t="str">
        <f t="shared" ca="1" si="11"/>
        <v/>
      </c>
      <c r="E196" s="132"/>
      <c r="F196" s="132"/>
      <c r="G196" s="132"/>
      <c r="H196" s="132"/>
      <c r="I196" s="132"/>
    </row>
    <row r="197" spans="4:9">
      <c r="D197" s="132" t="str">
        <f t="shared" ca="1" si="11"/>
        <v/>
      </c>
      <c r="E197" s="132"/>
      <c r="F197" s="132"/>
      <c r="G197" s="132"/>
      <c r="H197" s="132"/>
      <c r="I197" s="132"/>
    </row>
    <row r="198" spans="4:9">
      <c r="D198" s="132" t="str">
        <f t="shared" ca="1" si="11"/>
        <v/>
      </c>
      <c r="E198" s="132"/>
      <c r="F198" s="132"/>
      <c r="G198" s="132"/>
      <c r="H198" s="132"/>
      <c r="I198" s="132"/>
    </row>
    <row r="199" spans="4:9">
      <c r="D199" s="132" t="str">
        <f t="shared" ca="1" si="11"/>
        <v/>
      </c>
      <c r="E199" s="132"/>
      <c r="F199" s="132"/>
      <c r="G199" s="132"/>
      <c r="H199" s="132"/>
      <c r="I199" s="132"/>
    </row>
    <row r="200" spans="4:9">
      <c r="D200" s="132" t="str">
        <f t="shared" ca="1" si="11"/>
        <v/>
      </c>
      <c r="E200" s="132"/>
      <c r="F200" s="132"/>
      <c r="G200" s="132"/>
      <c r="H200" s="132"/>
      <c r="I200" s="132"/>
    </row>
    <row r="201" spans="4:9">
      <c r="D201" s="132" t="str">
        <f t="shared" ca="1" si="11"/>
        <v/>
      </c>
      <c r="E201" s="132"/>
      <c r="F201" s="132"/>
      <c r="G201" s="132"/>
      <c r="H201" s="132"/>
      <c r="I201" s="132"/>
    </row>
    <row r="202" spans="4:9">
      <c r="D202" s="132" t="str">
        <f t="shared" ca="1" si="11"/>
        <v/>
      </c>
      <c r="E202" s="132"/>
      <c r="F202" s="132"/>
      <c r="G202" s="132"/>
      <c r="H202" s="132"/>
      <c r="I202" s="132"/>
    </row>
    <row r="203" spans="4:9">
      <c r="D203" s="132" t="str">
        <f t="shared" ca="1" si="11"/>
        <v/>
      </c>
      <c r="E203" s="132"/>
      <c r="F203" s="132"/>
      <c r="G203" s="132"/>
      <c r="H203" s="132"/>
      <c r="I203" s="132"/>
    </row>
    <row r="204" spans="4:9">
      <c r="D204" s="132" t="str">
        <f t="shared" ca="1" si="11"/>
        <v/>
      </c>
      <c r="E204" s="132"/>
      <c r="F204" s="132"/>
      <c r="G204" s="132"/>
      <c r="H204" s="132"/>
      <c r="I204" s="132"/>
    </row>
    <row r="205" spans="4:9">
      <c r="D205" s="132" t="str">
        <f t="shared" ca="1" si="11"/>
        <v/>
      </c>
      <c r="E205" s="132"/>
      <c r="F205" s="132"/>
      <c r="G205" s="132"/>
      <c r="H205" s="132"/>
      <c r="I205" s="132"/>
    </row>
    <row r="206" spans="4:9">
      <c r="D206" s="132" t="str">
        <f t="shared" ca="1" si="11"/>
        <v/>
      </c>
      <c r="E206" s="132"/>
      <c r="F206" s="132"/>
      <c r="G206" s="132"/>
      <c r="H206" s="132"/>
      <c r="I206" s="132"/>
    </row>
    <row r="207" spans="4:9">
      <c r="D207" s="132" t="str">
        <f t="shared" ca="1" si="11"/>
        <v/>
      </c>
      <c r="E207" s="132"/>
      <c r="F207" s="132"/>
      <c r="G207" s="132"/>
      <c r="H207" s="132"/>
      <c r="I207" s="132"/>
    </row>
    <row r="208" spans="4:9">
      <c r="D208" s="132" t="str">
        <f t="shared" ca="1" si="11"/>
        <v/>
      </c>
      <c r="E208" s="132"/>
      <c r="F208" s="132"/>
      <c r="G208" s="132"/>
      <c r="H208" s="132"/>
      <c r="I208" s="132"/>
    </row>
    <row r="209" spans="4:9">
      <c r="D209" s="132" t="str">
        <f t="shared" ca="1" si="11"/>
        <v/>
      </c>
      <c r="E209" s="132"/>
      <c r="F209" s="132"/>
      <c r="G209" s="132"/>
      <c r="H209" s="132"/>
      <c r="I209" s="132"/>
    </row>
    <row r="210" spans="4:9">
      <c r="D210" s="132" t="str">
        <f t="shared" ca="1" si="11"/>
        <v/>
      </c>
      <c r="E210" s="132"/>
      <c r="F210" s="132"/>
      <c r="G210" s="132"/>
      <c r="H210" s="132"/>
      <c r="I210" s="132"/>
    </row>
    <row r="211" spans="4:9">
      <c r="D211" s="132" t="str">
        <f t="shared" ca="1" si="11"/>
        <v/>
      </c>
      <c r="E211" s="132"/>
      <c r="F211" s="132"/>
      <c r="G211" s="132"/>
      <c r="H211" s="132"/>
      <c r="I211" s="132"/>
    </row>
    <row r="212" spans="4:9">
      <c r="D212" s="132" t="str">
        <f t="shared" ca="1" si="11"/>
        <v/>
      </c>
      <c r="E212" s="132"/>
      <c r="F212" s="132"/>
      <c r="G212" s="132"/>
      <c r="H212" s="132"/>
      <c r="I212" s="132"/>
    </row>
    <row r="213" spans="4:9">
      <c r="D213" s="132" t="str">
        <f t="shared" ca="1" si="11"/>
        <v/>
      </c>
      <c r="E213" s="132"/>
      <c r="F213" s="132"/>
      <c r="G213" s="132"/>
      <c r="H213" s="132"/>
      <c r="I213" s="132"/>
    </row>
    <row r="214" spans="4:9">
      <c r="D214" s="132" t="str">
        <f t="shared" ca="1" si="11"/>
        <v/>
      </c>
      <c r="E214" s="132"/>
      <c r="F214" s="132"/>
      <c r="G214" s="132"/>
      <c r="H214" s="132"/>
      <c r="I214" s="132"/>
    </row>
    <row r="215" spans="4:9">
      <c r="D215" s="132" t="str">
        <f t="shared" ca="1" si="11"/>
        <v/>
      </c>
      <c r="E215" s="132"/>
      <c r="F215" s="132"/>
      <c r="G215" s="132"/>
      <c r="H215" s="132"/>
      <c r="I215" s="132"/>
    </row>
    <row r="216" spans="4:9">
      <c r="D216" s="132" t="str">
        <f t="shared" ca="1" si="11"/>
        <v/>
      </c>
      <c r="E216" s="132"/>
      <c r="F216" s="132"/>
      <c r="G216" s="132"/>
      <c r="H216" s="132"/>
      <c r="I216" s="132"/>
    </row>
    <row r="217" spans="4:9">
      <c r="D217" s="132" t="str">
        <f t="shared" ca="1" si="11"/>
        <v/>
      </c>
      <c r="E217" s="132"/>
      <c r="F217" s="132"/>
      <c r="G217" s="132"/>
      <c r="H217" s="132"/>
      <c r="I217" s="132"/>
    </row>
    <row r="218" spans="4:9">
      <c r="D218" s="132" t="str">
        <f t="shared" ca="1" si="11"/>
        <v/>
      </c>
      <c r="E218" s="132"/>
      <c r="F218" s="132"/>
      <c r="G218" s="132"/>
      <c r="H218" s="132"/>
      <c r="I218" s="132"/>
    </row>
    <row r="219" spans="4:9">
      <c r="D219" s="132" t="str">
        <f t="shared" ca="1" si="11"/>
        <v/>
      </c>
      <c r="E219" s="132"/>
      <c r="F219" s="132"/>
      <c r="G219" s="132"/>
      <c r="H219" s="132"/>
      <c r="I219" s="132"/>
    </row>
    <row r="220" spans="4:9">
      <c r="D220" s="132" t="str">
        <f t="shared" ca="1" si="11"/>
        <v/>
      </c>
      <c r="E220" s="132"/>
      <c r="F220" s="132"/>
      <c r="G220" s="132"/>
      <c r="H220" s="132"/>
      <c r="I220" s="132"/>
    </row>
    <row r="221" spans="4:9">
      <c r="D221" s="132" t="str">
        <f t="shared" ca="1" si="11"/>
        <v/>
      </c>
      <c r="E221" s="132"/>
      <c r="F221" s="132"/>
      <c r="G221" s="132"/>
      <c r="H221" s="132"/>
      <c r="I221" s="132"/>
    </row>
    <row r="222" spans="4:9">
      <c r="D222" s="132" t="str">
        <f t="shared" ca="1" si="11"/>
        <v/>
      </c>
      <c r="E222" s="132"/>
      <c r="F222" s="132"/>
      <c r="G222" s="132"/>
      <c r="H222" s="132"/>
      <c r="I222" s="132"/>
    </row>
    <row r="223" spans="4:9">
      <c r="D223" s="132" t="str">
        <f t="shared" ca="1" si="11"/>
        <v/>
      </c>
      <c r="E223" s="132"/>
      <c r="F223" s="132"/>
      <c r="G223" s="132"/>
      <c r="H223" s="132"/>
      <c r="I223" s="132"/>
    </row>
    <row r="224" spans="4:9">
      <c r="D224" s="132" t="str">
        <f t="shared" ca="1" si="11"/>
        <v/>
      </c>
      <c r="E224" s="132"/>
      <c r="F224" s="132"/>
      <c r="G224" s="132"/>
      <c r="H224" s="132"/>
      <c r="I224" s="132"/>
    </row>
    <row r="225" spans="4:9">
      <c r="D225" s="132" t="str">
        <f t="shared" ca="1" si="11"/>
        <v/>
      </c>
      <c r="E225" s="132"/>
      <c r="F225" s="132"/>
      <c r="G225" s="132"/>
      <c r="H225" s="132"/>
      <c r="I225" s="132"/>
    </row>
    <row r="226" spans="4:9">
      <c r="D226" s="132" t="str">
        <f t="shared" ca="1" si="11"/>
        <v/>
      </c>
      <c r="E226" s="132"/>
      <c r="F226" s="132"/>
      <c r="G226" s="132"/>
      <c r="H226" s="132"/>
      <c r="I226" s="132"/>
    </row>
    <row r="227" spans="4:9">
      <c r="D227" s="132" t="str">
        <f t="shared" ca="1" si="11"/>
        <v/>
      </c>
      <c r="E227" s="132"/>
      <c r="F227" s="132"/>
      <c r="G227" s="132"/>
      <c r="H227" s="132"/>
      <c r="I227" s="132"/>
    </row>
    <row r="228" spans="4:9">
      <c r="D228" s="132" t="str">
        <f t="shared" ca="1" si="11"/>
        <v/>
      </c>
      <c r="E228" s="132"/>
      <c r="F228" s="132"/>
      <c r="G228" s="132"/>
      <c r="H228" s="132"/>
      <c r="I228" s="132"/>
    </row>
    <row r="229" spans="4:9">
      <c r="D229" s="132" t="str">
        <f t="shared" ca="1" si="11"/>
        <v/>
      </c>
      <c r="E229" s="132"/>
      <c r="F229" s="132"/>
      <c r="G229" s="132"/>
      <c r="H229" s="132"/>
      <c r="I229" s="132"/>
    </row>
    <row r="230" spans="4:9">
      <c r="D230" s="132" t="str">
        <f t="shared" ca="1" si="11"/>
        <v/>
      </c>
      <c r="E230" s="132"/>
      <c r="F230" s="132"/>
      <c r="G230" s="132"/>
      <c r="H230" s="132"/>
      <c r="I230" s="132"/>
    </row>
    <row r="231" spans="4:9">
      <c r="D231" s="132" t="str">
        <f t="shared" ca="1" si="11"/>
        <v/>
      </c>
      <c r="E231" s="132"/>
      <c r="F231" s="132"/>
      <c r="G231" s="132"/>
      <c r="H231" s="132"/>
      <c r="I231" s="132"/>
    </row>
    <row r="232" spans="4:9">
      <c r="D232" s="132" t="str">
        <f t="shared" ca="1" si="11"/>
        <v/>
      </c>
      <c r="E232" s="132"/>
      <c r="F232" s="132"/>
      <c r="G232" s="132"/>
      <c r="H232" s="132"/>
      <c r="I232" s="132"/>
    </row>
    <row r="233" spans="4:9">
      <c r="D233" s="132" t="str">
        <f t="shared" ca="1" si="11"/>
        <v/>
      </c>
      <c r="E233" s="132"/>
      <c r="F233" s="132"/>
      <c r="G233" s="132"/>
      <c r="H233" s="132"/>
      <c r="I233" s="132"/>
    </row>
    <row r="234" spans="4:9">
      <c r="D234" s="132" t="str">
        <f t="shared" ca="1" si="11"/>
        <v/>
      </c>
      <c r="E234" s="132"/>
      <c r="F234" s="132"/>
      <c r="G234" s="132"/>
      <c r="H234" s="132"/>
      <c r="I234" s="132"/>
    </row>
    <row r="235" spans="4:9">
      <c r="D235" s="132" t="str">
        <f t="shared" ca="1" si="11"/>
        <v/>
      </c>
      <c r="E235" s="132"/>
      <c r="F235" s="132"/>
      <c r="G235" s="132"/>
      <c r="H235" s="132"/>
      <c r="I235" s="132"/>
    </row>
    <row r="236" spans="4:9">
      <c r="D236" s="132" t="str">
        <f t="shared" ca="1" si="11"/>
        <v/>
      </c>
      <c r="E236" s="132"/>
      <c r="F236" s="132"/>
      <c r="G236" s="132"/>
      <c r="H236" s="132"/>
      <c r="I236" s="132"/>
    </row>
    <row r="237" spans="4:9">
      <c r="D237" s="132" t="str">
        <f t="shared" ca="1" si="11"/>
        <v/>
      </c>
      <c r="E237" s="132"/>
      <c r="F237" s="132"/>
      <c r="G237" s="132"/>
      <c r="H237" s="132"/>
      <c r="I237" s="132"/>
    </row>
    <row r="238" spans="4:9">
      <c r="D238" s="132" t="str">
        <f t="shared" ca="1" si="11"/>
        <v/>
      </c>
      <c r="E238" s="132"/>
      <c r="F238" s="132"/>
      <c r="G238" s="132"/>
      <c r="H238" s="132"/>
      <c r="I238" s="132"/>
    </row>
    <row r="239" spans="4:9">
      <c r="D239" s="132" t="str">
        <f t="shared" ca="1" si="11"/>
        <v/>
      </c>
      <c r="E239" s="132"/>
      <c r="F239" s="132"/>
      <c r="G239" s="132"/>
      <c r="H239" s="132"/>
      <c r="I239" s="132"/>
    </row>
    <row r="240" spans="4:9">
      <c r="D240" s="132" t="str">
        <f t="shared" ca="1" si="11"/>
        <v/>
      </c>
      <c r="E240" s="132"/>
      <c r="F240" s="132"/>
      <c r="G240" s="132"/>
      <c r="H240" s="132"/>
      <c r="I240" s="132"/>
    </row>
    <row r="241" spans="4:9">
      <c r="D241" s="132" t="str">
        <f t="shared" ca="1" si="11"/>
        <v/>
      </c>
      <c r="E241" s="132"/>
      <c r="F241" s="132"/>
      <c r="G241" s="132"/>
      <c r="H241" s="132"/>
      <c r="I241" s="132"/>
    </row>
    <row r="242" spans="4:9">
      <c r="D242" s="132" t="str">
        <f t="shared" ca="1" si="11"/>
        <v/>
      </c>
      <c r="E242" s="132"/>
      <c r="F242" s="132"/>
      <c r="G242" s="132"/>
      <c r="H242" s="132"/>
      <c r="I242" s="132"/>
    </row>
    <row r="243" spans="4:9">
      <c r="D243" s="132" t="str">
        <f t="shared" ca="1" si="11"/>
        <v/>
      </c>
      <c r="E243" s="132"/>
      <c r="F243" s="132"/>
      <c r="G243" s="132"/>
      <c r="H243" s="132"/>
      <c r="I243" s="132"/>
    </row>
    <row r="244" spans="4:9">
      <c r="D244" s="132" t="str">
        <f t="shared" ca="1" si="11"/>
        <v/>
      </c>
      <c r="E244" s="132"/>
      <c r="F244" s="132"/>
      <c r="G244" s="132"/>
      <c r="H244" s="132"/>
      <c r="I244" s="132"/>
    </row>
    <row r="245" spans="4:9">
      <c r="D245" s="132" t="str">
        <f t="shared" ca="1" si="11"/>
        <v/>
      </c>
      <c r="E245" s="132"/>
      <c r="F245" s="132"/>
      <c r="G245" s="132"/>
      <c r="H245" s="132"/>
      <c r="I245" s="132"/>
    </row>
    <row r="246" spans="4:9">
      <c r="D246" s="132" t="str">
        <f t="shared" ca="1" si="11"/>
        <v/>
      </c>
      <c r="E246" s="132"/>
      <c r="F246" s="132"/>
      <c r="G246" s="132"/>
      <c r="H246" s="132"/>
      <c r="I246" s="132"/>
    </row>
    <row r="247" spans="4:9">
      <c r="D247" s="132" t="str">
        <f t="shared" ca="1" si="11"/>
        <v/>
      </c>
      <c r="E247" s="132"/>
      <c r="F247" s="132"/>
      <c r="G247" s="132"/>
      <c r="H247" s="132"/>
      <c r="I247" s="132"/>
    </row>
    <row r="248" spans="4:9">
      <c r="D248" s="132" t="str">
        <f t="shared" ca="1" si="11"/>
        <v/>
      </c>
      <c r="E248" s="132"/>
      <c r="F248" s="132"/>
      <c r="G248" s="132"/>
      <c r="H248" s="132"/>
      <c r="I248" s="132"/>
    </row>
    <row r="249" spans="4:9">
      <c r="D249" s="132" t="str">
        <f t="shared" ca="1" si="11"/>
        <v/>
      </c>
      <c r="E249" s="132"/>
      <c r="F249" s="132"/>
      <c r="G249" s="132"/>
      <c r="H249" s="132"/>
      <c r="I249" s="132"/>
    </row>
    <row r="250" spans="4:9">
      <c r="D250" s="132" t="str">
        <f t="shared" ca="1" si="11"/>
        <v/>
      </c>
      <c r="E250" s="132"/>
      <c r="F250" s="132"/>
      <c r="G250" s="132"/>
      <c r="H250" s="132"/>
      <c r="I250" s="132"/>
    </row>
    <row r="251" spans="4:9">
      <c r="D251" s="132" t="str">
        <f t="shared" ca="1" si="11"/>
        <v/>
      </c>
      <c r="E251" s="132"/>
      <c r="F251" s="132"/>
      <c r="G251" s="132"/>
      <c r="H251" s="132"/>
      <c r="I251" s="132"/>
    </row>
    <row r="252" spans="4:9">
      <c r="D252" s="132" t="str">
        <f t="shared" ca="1" si="11"/>
        <v/>
      </c>
      <c r="E252" s="132"/>
      <c r="F252" s="132"/>
      <c r="G252" s="132"/>
      <c r="H252" s="132"/>
      <c r="I252" s="132"/>
    </row>
    <row r="253" spans="4:9">
      <c r="D253" s="132" t="str">
        <f t="shared" ca="1" si="11"/>
        <v/>
      </c>
      <c r="E253" s="132"/>
      <c r="F253" s="132"/>
      <c r="G253" s="132"/>
      <c r="H253" s="132"/>
      <c r="I253" s="132"/>
    </row>
    <row r="254" spans="4:9">
      <c r="D254" s="132" t="str">
        <f t="shared" ca="1" si="11"/>
        <v/>
      </c>
      <c r="E254" s="132"/>
      <c r="F254" s="132"/>
      <c r="G254" s="132"/>
      <c r="H254" s="132"/>
      <c r="I254" s="132"/>
    </row>
    <row r="255" spans="4:9">
      <c r="D255" s="132" t="str">
        <f t="shared" ca="1" si="11"/>
        <v/>
      </c>
      <c r="E255" s="132"/>
      <c r="F255" s="132"/>
      <c r="G255" s="132"/>
      <c r="H255" s="132"/>
      <c r="I255" s="132"/>
    </row>
    <row r="256" spans="4:9">
      <c r="D256" s="132" t="str">
        <f t="shared" ca="1" si="11"/>
        <v/>
      </c>
      <c r="E256" s="132"/>
      <c r="F256" s="132"/>
      <c r="G256" s="132"/>
      <c r="H256" s="132"/>
      <c r="I256" s="132"/>
    </row>
    <row r="257" spans="4:9">
      <c r="D257" s="132" t="str">
        <f t="shared" ca="1" si="11"/>
        <v/>
      </c>
      <c r="E257" s="132"/>
      <c r="F257" s="132"/>
      <c r="G257" s="132"/>
      <c r="H257" s="132"/>
      <c r="I257" s="132"/>
    </row>
    <row r="258" spans="4:9">
      <c r="D258" s="132" t="str">
        <f t="shared" ref="D258:D321" ca="1" si="12">OFFSET(E258,0,Spind)&amp;""</f>
        <v/>
      </c>
      <c r="E258" s="132"/>
      <c r="F258" s="132"/>
      <c r="G258" s="132"/>
      <c r="H258" s="132"/>
      <c r="I258" s="132"/>
    </row>
    <row r="259" spans="4:9">
      <c r="D259" s="132" t="str">
        <f t="shared" ca="1" si="12"/>
        <v/>
      </c>
      <c r="E259" s="132"/>
      <c r="F259" s="132"/>
      <c r="G259" s="132"/>
      <c r="H259" s="132"/>
      <c r="I259" s="132"/>
    </row>
    <row r="260" spans="4:9">
      <c r="D260" s="132" t="str">
        <f t="shared" ca="1" si="12"/>
        <v/>
      </c>
      <c r="E260" s="132"/>
      <c r="F260" s="132"/>
      <c r="G260" s="132"/>
      <c r="H260" s="132"/>
      <c r="I260" s="132"/>
    </row>
    <row r="261" spans="4:9">
      <c r="D261" s="132" t="str">
        <f t="shared" ca="1" si="12"/>
        <v/>
      </c>
      <c r="E261" s="132"/>
      <c r="F261" s="132"/>
      <c r="G261" s="132"/>
      <c r="H261" s="132"/>
      <c r="I261" s="132"/>
    </row>
    <row r="262" spans="4:9">
      <c r="D262" s="132" t="str">
        <f t="shared" ca="1" si="12"/>
        <v/>
      </c>
      <c r="E262" s="132"/>
      <c r="F262" s="132"/>
      <c r="G262" s="132"/>
      <c r="H262" s="132"/>
      <c r="I262" s="132"/>
    </row>
    <row r="263" spans="4:9">
      <c r="D263" s="132" t="str">
        <f t="shared" ca="1" si="12"/>
        <v/>
      </c>
      <c r="E263" s="132"/>
      <c r="F263" s="132"/>
      <c r="G263" s="132"/>
      <c r="H263" s="132"/>
      <c r="I263" s="132"/>
    </row>
    <row r="264" spans="4:9">
      <c r="D264" s="132" t="str">
        <f t="shared" ca="1" si="12"/>
        <v/>
      </c>
      <c r="E264" s="132"/>
      <c r="F264" s="132"/>
      <c r="G264" s="132"/>
      <c r="H264" s="132"/>
      <c r="I264" s="132"/>
    </row>
    <row r="265" spans="4:9">
      <c r="D265" s="132" t="str">
        <f t="shared" ca="1" si="12"/>
        <v/>
      </c>
      <c r="E265" s="132"/>
      <c r="F265" s="132"/>
      <c r="G265" s="132"/>
      <c r="H265" s="132"/>
      <c r="I265" s="132"/>
    </row>
    <row r="266" spans="4:9">
      <c r="D266" s="132" t="str">
        <f t="shared" ca="1" si="12"/>
        <v/>
      </c>
      <c r="E266" s="132"/>
      <c r="F266" s="132"/>
      <c r="G266" s="132"/>
      <c r="H266" s="132"/>
      <c r="I266" s="132"/>
    </row>
    <row r="267" spans="4:9">
      <c r="D267" s="132" t="str">
        <f t="shared" ca="1" si="12"/>
        <v/>
      </c>
      <c r="E267" s="132"/>
      <c r="F267" s="132"/>
      <c r="G267" s="132"/>
      <c r="H267" s="132"/>
      <c r="I267" s="132"/>
    </row>
    <row r="268" spans="4:9">
      <c r="D268" s="132" t="str">
        <f t="shared" ca="1" si="12"/>
        <v/>
      </c>
      <c r="E268" s="132"/>
      <c r="F268" s="132"/>
      <c r="G268" s="132"/>
      <c r="H268" s="132"/>
      <c r="I268" s="132"/>
    </row>
    <row r="269" spans="4:9">
      <c r="D269" s="132" t="str">
        <f t="shared" ca="1" si="12"/>
        <v/>
      </c>
      <c r="E269" s="132"/>
      <c r="F269" s="132"/>
      <c r="G269" s="132"/>
      <c r="H269" s="132"/>
      <c r="I269" s="132"/>
    </row>
    <row r="270" spans="4:9">
      <c r="D270" s="132" t="str">
        <f t="shared" ca="1" si="12"/>
        <v/>
      </c>
      <c r="E270" s="132"/>
      <c r="F270" s="132"/>
      <c r="G270" s="132"/>
      <c r="H270" s="132"/>
      <c r="I270" s="132"/>
    </row>
    <row r="271" spans="4:9">
      <c r="D271" s="132" t="str">
        <f t="shared" ca="1" si="12"/>
        <v/>
      </c>
      <c r="E271" s="132"/>
      <c r="F271" s="132"/>
      <c r="G271" s="132"/>
      <c r="H271" s="132"/>
      <c r="I271" s="132"/>
    </row>
    <row r="272" spans="4:9">
      <c r="D272" s="132" t="str">
        <f t="shared" ca="1" si="12"/>
        <v/>
      </c>
      <c r="E272" s="132"/>
      <c r="F272" s="132"/>
      <c r="G272" s="132"/>
      <c r="H272" s="132"/>
      <c r="I272" s="132"/>
    </row>
    <row r="273" spans="4:9">
      <c r="D273" s="132" t="str">
        <f t="shared" ca="1" si="12"/>
        <v/>
      </c>
      <c r="E273" s="132"/>
      <c r="F273" s="132"/>
      <c r="G273" s="132"/>
      <c r="H273" s="132"/>
      <c r="I273" s="132"/>
    </row>
    <row r="274" spans="4:9">
      <c r="D274" s="132" t="str">
        <f t="shared" ca="1" si="12"/>
        <v/>
      </c>
      <c r="E274" s="132"/>
      <c r="F274" s="132"/>
      <c r="G274" s="132"/>
      <c r="H274" s="132"/>
      <c r="I274" s="132"/>
    </row>
    <row r="275" spans="4:9">
      <c r="D275" s="132" t="str">
        <f t="shared" ca="1" si="12"/>
        <v/>
      </c>
      <c r="E275" s="132"/>
      <c r="F275" s="132"/>
      <c r="G275" s="132"/>
      <c r="H275" s="132"/>
      <c r="I275" s="132"/>
    </row>
    <row r="276" spans="4:9">
      <c r="D276" s="132" t="str">
        <f t="shared" ca="1" si="12"/>
        <v/>
      </c>
      <c r="E276" s="132"/>
      <c r="F276" s="132"/>
      <c r="G276" s="132"/>
      <c r="H276" s="132"/>
      <c r="I276" s="132"/>
    </row>
    <row r="277" spans="4:9">
      <c r="D277" s="132" t="str">
        <f t="shared" ca="1" si="12"/>
        <v/>
      </c>
      <c r="E277" s="132"/>
      <c r="F277" s="132"/>
      <c r="G277" s="132"/>
      <c r="H277" s="132"/>
      <c r="I277" s="132"/>
    </row>
    <row r="278" spans="4:9">
      <c r="D278" s="132" t="str">
        <f t="shared" ca="1" si="12"/>
        <v/>
      </c>
      <c r="E278" s="132"/>
      <c r="F278" s="132"/>
      <c r="G278" s="132"/>
      <c r="H278" s="132"/>
      <c r="I278" s="132"/>
    </row>
    <row r="279" spans="4:9">
      <c r="D279" s="132" t="str">
        <f t="shared" ca="1" si="12"/>
        <v/>
      </c>
      <c r="E279" s="132"/>
      <c r="F279" s="132"/>
      <c r="G279" s="132"/>
      <c r="H279" s="132"/>
      <c r="I279" s="132"/>
    </row>
    <row r="280" spans="4:9">
      <c r="D280" s="132" t="str">
        <f t="shared" ca="1" si="12"/>
        <v/>
      </c>
      <c r="E280" s="132"/>
      <c r="F280" s="132"/>
      <c r="G280" s="132"/>
      <c r="H280" s="132"/>
      <c r="I280" s="132"/>
    </row>
    <row r="281" spans="4:9">
      <c r="D281" s="132" t="str">
        <f t="shared" ca="1" si="12"/>
        <v/>
      </c>
      <c r="E281" s="132"/>
      <c r="F281" s="132"/>
      <c r="G281" s="132"/>
      <c r="H281" s="132"/>
      <c r="I281" s="132"/>
    </row>
    <row r="282" spans="4:9">
      <c r="D282" s="132" t="str">
        <f t="shared" ca="1" si="12"/>
        <v/>
      </c>
      <c r="E282" s="132"/>
      <c r="F282" s="132"/>
      <c r="G282" s="132"/>
      <c r="H282" s="132"/>
      <c r="I282" s="132"/>
    </row>
    <row r="283" spans="4:9">
      <c r="D283" s="132" t="str">
        <f t="shared" ca="1" si="12"/>
        <v/>
      </c>
      <c r="E283" s="132"/>
      <c r="F283" s="132"/>
      <c r="G283" s="132"/>
      <c r="H283" s="132"/>
      <c r="I283" s="132"/>
    </row>
    <row r="284" spans="4:9">
      <c r="D284" s="132" t="str">
        <f t="shared" ca="1" si="12"/>
        <v/>
      </c>
      <c r="E284" s="132"/>
      <c r="F284" s="132"/>
      <c r="G284" s="132"/>
      <c r="H284" s="132"/>
      <c r="I284" s="132"/>
    </row>
    <row r="285" spans="4:9">
      <c r="D285" s="132" t="str">
        <f t="shared" ca="1" si="12"/>
        <v/>
      </c>
      <c r="E285" s="132"/>
      <c r="F285" s="132"/>
      <c r="G285" s="132"/>
      <c r="H285" s="132"/>
      <c r="I285" s="132"/>
    </row>
    <row r="286" spans="4:9">
      <c r="D286" s="132" t="str">
        <f t="shared" ca="1" si="12"/>
        <v/>
      </c>
      <c r="E286" s="132"/>
      <c r="F286" s="132"/>
      <c r="G286" s="132"/>
      <c r="H286" s="132"/>
      <c r="I286" s="132"/>
    </row>
    <row r="287" spans="4:9">
      <c r="D287" s="132" t="str">
        <f t="shared" ca="1" si="12"/>
        <v/>
      </c>
      <c r="E287" s="132"/>
      <c r="F287" s="132"/>
      <c r="G287" s="132"/>
      <c r="H287" s="132"/>
      <c r="I287" s="132"/>
    </row>
    <row r="288" spans="4:9">
      <c r="D288" s="132" t="str">
        <f t="shared" ca="1" si="12"/>
        <v/>
      </c>
      <c r="E288" s="132"/>
      <c r="F288" s="132"/>
      <c r="G288" s="132"/>
      <c r="H288" s="132"/>
      <c r="I288" s="132"/>
    </row>
    <row r="289" spans="4:9">
      <c r="D289" s="132" t="str">
        <f t="shared" ca="1" si="12"/>
        <v/>
      </c>
      <c r="E289" s="132"/>
      <c r="F289" s="132"/>
      <c r="G289" s="132"/>
      <c r="H289" s="132"/>
      <c r="I289" s="132"/>
    </row>
    <row r="290" spans="4:9">
      <c r="D290" s="132" t="str">
        <f t="shared" ca="1" si="12"/>
        <v/>
      </c>
      <c r="E290" s="132"/>
      <c r="F290" s="132"/>
      <c r="G290" s="132"/>
      <c r="H290" s="132"/>
      <c r="I290" s="132"/>
    </row>
    <row r="291" spans="4:9">
      <c r="D291" s="132" t="str">
        <f t="shared" ca="1" si="12"/>
        <v/>
      </c>
      <c r="E291" s="132"/>
      <c r="F291" s="132"/>
      <c r="G291" s="132"/>
      <c r="H291" s="132"/>
      <c r="I291" s="132"/>
    </row>
    <row r="292" spans="4:9">
      <c r="D292" s="132" t="str">
        <f t="shared" ca="1" si="12"/>
        <v/>
      </c>
      <c r="E292" s="132"/>
      <c r="F292" s="132"/>
      <c r="G292" s="132"/>
      <c r="H292" s="132"/>
      <c r="I292" s="132"/>
    </row>
    <row r="293" spans="4:9">
      <c r="D293" s="132" t="str">
        <f t="shared" ca="1" si="12"/>
        <v/>
      </c>
      <c r="E293" s="132"/>
      <c r="F293" s="132"/>
      <c r="G293" s="132"/>
      <c r="H293" s="132"/>
      <c r="I293" s="132"/>
    </row>
    <row r="294" spans="4:9">
      <c r="D294" s="132" t="str">
        <f t="shared" ca="1" si="12"/>
        <v/>
      </c>
      <c r="E294" s="132"/>
      <c r="F294" s="132"/>
      <c r="G294" s="132"/>
      <c r="H294" s="132"/>
      <c r="I294" s="132"/>
    </row>
    <row r="295" spans="4:9">
      <c r="D295" s="132" t="str">
        <f t="shared" ca="1" si="12"/>
        <v/>
      </c>
      <c r="E295" s="132"/>
      <c r="F295" s="132"/>
      <c r="G295" s="132"/>
      <c r="H295" s="132"/>
      <c r="I295" s="132"/>
    </row>
    <row r="296" spans="4:9">
      <c r="D296" s="132" t="str">
        <f t="shared" ca="1" si="12"/>
        <v/>
      </c>
      <c r="E296" s="132"/>
      <c r="F296" s="132"/>
      <c r="G296" s="132"/>
      <c r="H296" s="132"/>
      <c r="I296" s="132"/>
    </row>
    <row r="297" spans="4:9">
      <c r="D297" s="132" t="str">
        <f t="shared" ca="1" si="12"/>
        <v/>
      </c>
      <c r="E297" s="132"/>
      <c r="F297" s="132"/>
      <c r="G297" s="132"/>
      <c r="H297" s="132"/>
      <c r="I297" s="132"/>
    </row>
    <row r="298" spans="4:9">
      <c r="D298" s="132" t="str">
        <f t="shared" ca="1" si="12"/>
        <v/>
      </c>
      <c r="E298" s="132"/>
      <c r="F298" s="132"/>
      <c r="G298" s="132"/>
      <c r="H298" s="132"/>
      <c r="I298" s="132"/>
    </row>
    <row r="299" spans="4:9">
      <c r="D299" s="132" t="str">
        <f t="shared" ca="1" si="12"/>
        <v/>
      </c>
      <c r="E299" s="132"/>
      <c r="F299" s="132"/>
      <c r="G299" s="132"/>
      <c r="H299" s="132"/>
      <c r="I299" s="132"/>
    </row>
    <row r="300" spans="4:9">
      <c r="D300" s="132" t="str">
        <f t="shared" ca="1" si="12"/>
        <v/>
      </c>
      <c r="E300" s="132"/>
      <c r="F300" s="132"/>
      <c r="G300" s="132"/>
      <c r="H300" s="132"/>
      <c r="I300" s="132"/>
    </row>
    <row r="301" spans="4:9">
      <c r="D301" s="132" t="str">
        <f t="shared" ca="1" si="12"/>
        <v/>
      </c>
      <c r="E301" s="132"/>
      <c r="F301" s="132"/>
      <c r="G301" s="132"/>
      <c r="H301" s="132"/>
      <c r="I301" s="132"/>
    </row>
    <row r="302" spans="4:9">
      <c r="D302" s="132" t="str">
        <f t="shared" ca="1" si="12"/>
        <v/>
      </c>
      <c r="E302" s="132"/>
      <c r="F302" s="132"/>
      <c r="G302" s="132"/>
      <c r="H302" s="132"/>
      <c r="I302" s="132"/>
    </row>
    <row r="303" spans="4:9">
      <c r="D303" s="132" t="str">
        <f t="shared" ca="1" si="12"/>
        <v/>
      </c>
      <c r="E303" s="132"/>
      <c r="F303" s="132"/>
      <c r="G303" s="132"/>
      <c r="H303" s="132"/>
      <c r="I303" s="132"/>
    </row>
    <row r="304" spans="4:9">
      <c r="D304" s="132" t="str">
        <f t="shared" ca="1" si="12"/>
        <v/>
      </c>
      <c r="E304" s="132"/>
      <c r="F304" s="132"/>
      <c r="G304" s="132"/>
      <c r="H304" s="132"/>
      <c r="I304" s="132"/>
    </row>
    <row r="305" spans="4:9">
      <c r="D305" s="132" t="str">
        <f t="shared" ca="1" si="12"/>
        <v/>
      </c>
      <c r="E305" s="132"/>
      <c r="F305" s="132"/>
      <c r="G305" s="132"/>
      <c r="H305" s="132"/>
      <c r="I305" s="132"/>
    </row>
    <row r="306" spans="4:9">
      <c r="D306" s="132" t="str">
        <f t="shared" ca="1" si="12"/>
        <v/>
      </c>
      <c r="E306" s="132"/>
      <c r="F306" s="132"/>
      <c r="G306" s="132"/>
      <c r="H306" s="132"/>
      <c r="I306" s="132"/>
    </row>
    <row r="307" spans="4:9">
      <c r="D307" s="132" t="str">
        <f t="shared" ca="1" si="12"/>
        <v/>
      </c>
      <c r="E307" s="132"/>
      <c r="F307" s="132"/>
      <c r="G307" s="132"/>
      <c r="H307" s="132"/>
      <c r="I307" s="132"/>
    </row>
    <row r="308" spans="4:9">
      <c r="D308" s="132" t="str">
        <f t="shared" ca="1" si="12"/>
        <v/>
      </c>
      <c r="E308" s="132"/>
      <c r="F308" s="132"/>
      <c r="G308" s="132"/>
      <c r="H308" s="132"/>
      <c r="I308" s="132"/>
    </row>
    <row r="309" spans="4:9">
      <c r="D309" s="132" t="str">
        <f t="shared" ca="1" si="12"/>
        <v/>
      </c>
      <c r="E309" s="132"/>
      <c r="F309" s="132"/>
      <c r="G309" s="132"/>
      <c r="H309" s="132"/>
      <c r="I309" s="132"/>
    </row>
    <row r="310" spans="4:9">
      <c r="D310" s="132" t="str">
        <f t="shared" ca="1" si="12"/>
        <v/>
      </c>
      <c r="E310" s="132"/>
      <c r="F310" s="132"/>
      <c r="G310" s="132"/>
      <c r="H310" s="132"/>
      <c r="I310" s="132"/>
    </row>
    <row r="311" spans="4:9">
      <c r="D311" s="132" t="str">
        <f t="shared" ca="1" si="12"/>
        <v/>
      </c>
      <c r="E311" s="132"/>
      <c r="F311" s="132"/>
      <c r="G311" s="132"/>
      <c r="H311" s="132"/>
      <c r="I311" s="132"/>
    </row>
    <row r="312" spans="4:9">
      <c r="D312" s="132" t="str">
        <f t="shared" ca="1" si="12"/>
        <v/>
      </c>
      <c r="E312" s="132"/>
      <c r="F312" s="132"/>
      <c r="G312" s="132"/>
      <c r="H312" s="132"/>
      <c r="I312" s="132"/>
    </row>
    <row r="313" spans="4:9">
      <c r="D313" s="132" t="str">
        <f t="shared" ca="1" si="12"/>
        <v/>
      </c>
      <c r="E313" s="132"/>
      <c r="F313" s="132"/>
      <c r="G313" s="132"/>
      <c r="H313" s="132"/>
      <c r="I313" s="132"/>
    </row>
    <row r="314" spans="4:9">
      <c r="D314" s="132" t="str">
        <f t="shared" ca="1" si="12"/>
        <v/>
      </c>
      <c r="E314" s="132"/>
      <c r="F314" s="132"/>
      <c r="G314" s="132"/>
      <c r="H314" s="132"/>
      <c r="I314" s="132"/>
    </row>
    <row r="315" spans="4:9">
      <c r="D315" s="132" t="str">
        <f t="shared" ca="1" si="12"/>
        <v/>
      </c>
      <c r="E315" s="132"/>
      <c r="F315" s="132"/>
      <c r="G315" s="132"/>
      <c r="H315" s="132"/>
      <c r="I315" s="132"/>
    </row>
    <row r="316" spans="4:9">
      <c r="D316" s="132" t="str">
        <f t="shared" ca="1" si="12"/>
        <v/>
      </c>
      <c r="E316" s="132"/>
      <c r="F316" s="132"/>
      <c r="G316" s="132"/>
      <c r="H316" s="132"/>
      <c r="I316" s="132"/>
    </row>
    <row r="317" spans="4:9">
      <c r="D317" s="132" t="str">
        <f t="shared" ca="1" si="12"/>
        <v/>
      </c>
      <c r="E317" s="132"/>
      <c r="F317" s="132"/>
      <c r="G317" s="132"/>
      <c r="H317" s="132"/>
      <c r="I317" s="132"/>
    </row>
    <row r="318" spans="4:9">
      <c r="D318" s="132" t="str">
        <f t="shared" ca="1" si="12"/>
        <v/>
      </c>
      <c r="E318" s="132"/>
      <c r="F318" s="132"/>
      <c r="G318" s="132"/>
      <c r="H318" s="132"/>
      <c r="I318" s="132"/>
    </row>
    <row r="319" spans="4:9">
      <c r="D319" s="132" t="str">
        <f t="shared" ca="1" si="12"/>
        <v/>
      </c>
      <c r="E319" s="132"/>
      <c r="F319" s="132"/>
      <c r="G319" s="132"/>
      <c r="H319" s="132"/>
      <c r="I319" s="132"/>
    </row>
    <row r="320" spans="4:9">
      <c r="D320" s="132" t="str">
        <f t="shared" ca="1" si="12"/>
        <v/>
      </c>
      <c r="E320" s="132"/>
      <c r="F320" s="132"/>
      <c r="G320" s="132"/>
      <c r="H320" s="132"/>
      <c r="I320" s="132"/>
    </row>
    <row r="321" spans="4:9">
      <c r="D321" s="132" t="str">
        <f t="shared" ca="1" si="12"/>
        <v/>
      </c>
      <c r="E321" s="132"/>
      <c r="F321" s="132"/>
      <c r="G321" s="132"/>
      <c r="H321" s="132"/>
      <c r="I321" s="132"/>
    </row>
    <row r="322" spans="4:9">
      <c r="D322" s="132" t="str">
        <f t="shared" ref="D322:D385" ca="1" si="13">OFFSET(E322,0,Spind)&amp;""</f>
        <v/>
      </c>
      <c r="E322" s="132"/>
      <c r="F322" s="132"/>
      <c r="G322" s="132"/>
      <c r="H322" s="132"/>
      <c r="I322" s="132"/>
    </row>
    <row r="323" spans="4:9">
      <c r="D323" s="132" t="str">
        <f t="shared" ca="1" si="13"/>
        <v/>
      </c>
      <c r="E323" s="132"/>
      <c r="F323" s="132"/>
      <c r="G323" s="132"/>
      <c r="H323" s="132"/>
      <c r="I323" s="132"/>
    </row>
    <row r="324" spans="4:9">
      <c r="D324" s="132" t="str">
        <f t="shared" ca="1" si="13"/>
        <v/>
      </c>
      <c r="E324" s="132"/>
      <c r="F324" s="132"/>
      <c r="G324" s="132"/>
      <c r="H324" s="132"/>
      <c r="I324" s="132"/>
    </row>
    <row r="325" spans="4:9">
      <c r="D325" s="132" t="str">
        <f t="shared" ca="1" si="13"/>
        <v/>
      </c>
      <c r="E325" s="132"/>
      <c r="F325" s="132"/>
      <c r="G325" s="132"/>
      <c r="H325" s="132"/>
      <c r="I325" s="132"/>
    </row>
    <row r="326" spans="4:9">
      <c r="D326" s="132" t="str">
        <f t="shared" ca="1" si="13"/>
        <v/>
      </c>
      <c r="E326" s="132"/>
      <c r="F326" s="132"/>
      <c r="G326" s="132"/>
      <c r="H326" s="132"/>
      <c r="I326" s="132"/>
    </row>
    <row r="327" spans="4:9">
      <c r="D327" s="132" t="str">
        <f t="shared" ca="1" si="13"/>
        <v/>
      </c>
      <c r="E327" s="132"/>
      <c r="F327" s="132"/>
      <c r="G327" s="132"/>
      <c r="H327" s="132"/>
      <c r="I327" s="132"/>
    </row>
    <row r="328" spans="4:9">
      <c r="D328" s="132" t="str">
        <f t="shared" ca="1" si="13"/>
        <v/>
      </c>
      <c r="E328" s="132"/>
      <c r="F328" s="132"/>
      <c r="G328" s="132"/>
      <c r="H328" s="132"/>
      <c r="I328" s="132"/>
    </row>
    <row r="329" spans="4:9">
      <c r="D329" s="132" t="str">
        <f t="shared" ca="1" si="13"/>
        <v/>
      </c>
      <c r="E329" s="132"/>
      <c r="F329" s="132"/>
      <c r="G329" s="132"/>
      <c r="H329" s="132"/>
      <c r="I329" s="132"/>
    </row>
    <row r="330" spans="4:9">
      <c r="D330" s="132" t="str">
        <f t="shared" ca="1" si="13"/>
        <v/>
      </c>
      <c r="E330" s="132"/>
      <c r="F330" s="132"/>
      <c r="G330" s="132"/>
      <c r="H330" s="132"/>
      <c r="I330" s="132"/>
    </row>
    <row r="331" spans="4:9">
      <c r="D331" s="132" t="str">
        <f t="shared" ca="1" si="13"/>
        <v/>
      </c>
      <c r="E331" s="132"/>
      <c r="F331" s="132"/>
      <c r="G331" s="132"/>
      <c r="H331" s="132"/>
      <c r="I331" s="132"/>
    </row>
    <row r="332" spans="4:9">
      <c r="D332" s="132" t="str">
        <f t="shared" ca="1" si="13"/>
        <v/>
      </c>
      <c r="E332" s="132"/>
      <c r="F332" s="132"/>
      <c r="G332" s="132"/>
      <c r="H332" s="132"/>
      <c r="I332" s="132"/>
    </row>
    <row r="333" spans="4:9">
      <c r="D333" s="132" t="str">
        <f t="shared" ca="1" si="13"/>
        <v/>
      </c>
      <c r="E333" s="132"/>
      <c r="F333" s="132"/>
      <c r="G333" s="132"/>
      <c r="H333" s="132"/>
      <c r="I333" s="132"/>
    </row>
    <row r="334" spans="4:9">
      <c r="D334" s="132" t="str">
        <f t="shared" ca="1" si="13"/>
        <v/>
      </c>
      <c r="E334" s="132"/>
      <c r="F334" s="132"/>
      <c r="G334" s="132"/>
      <c r="H334" s="132"/>
      <c r="I334" s="132"/>
    </row>
    <row r="335" spans="4:9">
      <c r="D335" s="132" t="str">
        <f t="shared" ca="1" si="13"/>
        <v/>
      </c>
      <c r="E335" s="132"/>
      <c r="F335" s="132"/>
      <c r="G335" s="132"/>
      <c r="H335" s="132"/>
      <c r="I335" s="132"/>
    </row>
    <row r="336" spans="4:9">
      <c r="D336" s="132" t="str">
        <f t="shared" ca="1" si="13"/>
        <v/>
      </c>
      <c r="E336" s="132"/>
      <c r="F336" s="132"/>
      <c r="G336" s="132"/>
      <c r="H336" s="132"/>
      <c r="I336" s="132"/>
    </row>
    <row r="337" spans="4:9">
      <c r="D337" s="132" t="str">
        <f t="shared" ca="1" si="13"/>
        <v/>
      </c>
      <c r="E337" s="132"/>
      <c r="F337" s="132"/>
      <c r="G337" s="132"/>
      <c r="H337" s="132"/>
      <c r="I337" s="132"/>
    </row>
    <row r="338" spans="4:9">
      <c r="D338" s="132" t="str">
        <f t="shared" ca="1" si="13"/>
        <v/>
      </c>
      <c r="E338" s="132"/>
      <c r="F338" s="132"/>
      <c r="G338" s="132"/>
      <c r="H338" s="132"/>
      <c r="I338" s="132"/>
    </row>
    <row r="339" spans="4:9">
      <c r="D339" s="132" t="str">
        <f t="shared" ca="1" si="13"/>
        <v/>
      </c>
      <c r="E339" s="132"/>
      <c r="F339" s="132"/>
      <c r="G339" s="132"/>
      <c r="H339" s="132"/>
      <c r="I339" s="132"/>
    </row>
    <row r="340" spans="4:9">
      <c r="D340" s="132" t="str">
        <f t="shared" ca="1" si="13"/>
        <v/>
      </c>
      <c r="E340" s="132"/>
      <c r="F340" s="132"/>
      <c r="G340" s="132"/>
      <c r="H340" s="132"/>
      <c r="I340" s="132"/>
    </row>
    <row r="341" spans="4:9">
      <c r="D341" s="132" t="str">
        <f t="shared" ca="1" si="13"/>
        <v/>
      </c>
      <c r="E341" s="132"/>
      <c r="F341" s="132"/>
      <c r="G341" s="132"/>
      <c r="H341" s="132"/>
      <c r="I341" s="132"/>
    </row>
    <row r="342" spans="4:9">
      <c r="D342" s="132" t="str">
        <f t="shared" ca="1" si="13"/>
        <v/>
      </c>
      <c r="E342" s="132"/>
      <c r="F342" s="132"/>
      <c r="G342" s="132"/>
      <c r="H342" s="132"/>
      <c r="I342" s="132"/>
    </row>
    <row r="343" spans="4:9">
      <c r="D343" s="132" t="str">
        <f t="shared" ca="1" si="13"/>
        <v/>
      </c>
      <c r="E343" s="132"/>
      <c r="F343" s="132"/>
      <c r="G343" s="132"/>
      <c r="H343" s="132"/>
      <c r="I343" s="132"/>
    </row>
    <row r="344" spans="4:9">
      <c r="D344" s="132" t="str">
        <f t="shared" ca="1" si="13"/>
        <v/>
      </c>
      <c r="E344" s="132"/>
      <c r="F344" s="132"/>
      <c r="G344" s="132"/>
      <c r="H344" s="132"/>
      <c r="I344" s="132"/>
    </row>
    <row r="345" spans="4:9">
      <c r="D345" s="132" t="str">
        <f t="shared" ca="1" si="13"/>
        <v/>
      </c>
      <c r="E345" s="132"/>
      <c r="F345" s="132"/>
      <c r="G345" s="132"/>
      <c r="H345" s="132"/>
      <c r="I345" s="132"/>
    </row>
    <row r="346" spans="4:9">
      <c r="D346" s="132" t="str">
        <f t="shared" ca="1" si="13"/>
        <v/>
      </c>
      <c r="E346" s="132"/>
      <c r="F346" s="132"/>
      <c r="G346" s="132"/>
      <c r="H346" s="132"/>
      <c r="I346" s="132"/>
    </row>
    <row r="347" spans="4:9">
      <c r="D347" s="132" t="str">
        <f t="shared" ca="1" si="13"/>
        <v/>
      </c>
      <c r="E347" s="132"/>
      <c r="F347" s="132"/>
      <c r="G347" s="132"/>
      <c r="H347" s="132"/>
      <c r="I347" s="132"/>
    </row>
    <row r="348" spans="4:9">
      <c r="D348" s="132" t="str">
        <f t="shared" ca="1" si="13"/>
        <v/>
      </c>
      <c r="E348" s="132"/>
      <c r="F348" s="132"/>
      <c r="G348" s="132"/>
      <c r="H348" s="132"/>
      <c r="I348" s="132"/>
    </row>
    <row r="349" spans="4:9">
      <c r="D349" s="132" t="str">
        <f t="shared" ca="1" si="13"/>
        <v/>
      </c>
      <c r="E349" s="132"/>
      <c r="F349" s="132"/>
      <c r="G349" s="132"/>
      <c r="H349" s="132"/>
      <c r="I349" s="132"/>
    </row>
    <row r="350" spans="4:9">
      <c r="D350" s="132" t="str">
        <f t="shared" ca="1" si="13"/>
        <v/>
      </c>
      <c r="E350" s="132"/>
      <c r="F350" s="132"/>
      <c r="G350" s="132"/>
      <c r="H350" s="132"/>
      <c r="I350" s="132"/>
    </row>
    <row r="351" spans="4:9">
      <c r="D351" s="132" t="str">
        <f t="shared" ca="1" si="13"/>
        <v/>
      </c>
      <c r="E351" s="132"/>
      <c r="F351" s="132"/>
      <c r="G351" s="132"/>
      <c r="H351" s="132"/>
      <c r="I351" s="132"/>
    </row>
    <row r="352" spans="4:9">
      <c r="D352" s="132" t="str">
        <f t="shared" ca="1" si="13"/>
        <v/>
      </c>
      <c r="E352" s="132"/>
      <c r="F352" s="132"/>
      <c r="G352" s="132"/>
      <c r="H352" s="132"/>
      <c r="I352" s="132"/>
    </row>
    <row r="353" spans="4:9">
      <c r="D353" s="132" t="str">
        <f t="shared" ca="1" si="13"/>
        <v/>
      </c>
      <c r="E353" s="132"/>
      <c r="F353" s="132"/>
      <c r="G353" s="132"/>
      <c r="H353" s="132"/>
      <c r="I353" s="132"/>
    </row>
    <row r="354" spans="4:9">
      <c r="D354" s="132" t="str">
        <f t="shared" ca="1" si="13"/>
        <v/>
      </c>
      <c r="E354" s="132"/>
      <c r="F354" s="132"/>
      <c r="G354" s="132"/>
      <c r="H354" s="132"/>
      <c r="I354" s="132"/>
    </row>
    <row r="355" spans="4:9">
      <c r="D355" s="132" t="str">
        <f t="shared" ca="1" si="13"/>
        <v/>
      </c>
      <c r="E355" s="132"/>
      <c r="F355" s="132"/>
      <c r="G355" s="132"/>
      <c r="H355" s="132"/>
      <c r="I355" s="132"/>
    </row>
    <row r="356" spans="4:9">
      <c r="D356" s="132" t="str">
        <f t="shared" ca="1" si="13"/>
        <v/>
      </c>
      <c r="E356" s="132"/>
      <c r="F356" s="132"/>
      <c r="G356" s="132"/>
      <c r="H356" s="132"/>
      <c r="I356" s="132"/>
    </row>
    <row r="357" spans="4:9">
      <c r="D357" s="132" t="str">
        <f t="shared" ca="1" si="13"/>
        <v/>
      </c>
      <c r="E357" s="132"/>
      <c r="F357" s="132"/>
      <c r="G357" s="132"/>
      <c r="H357" s="132"/>
      <c r="I357" s="132"/>
    </row>
    <row r="358" spans="4:9">
      <c r="D358" s="132" t="str">
        <f t="shared" ca="1" si="13"/>
        <v/>
      </c>
      <c r="E358" s="132"/>
      <c r="F358" s="132"/>
      <c r="G358" s="132"/>
      <c r="H358" s="132"/>
      <c r="I358" s="132"/>
    </row>
    <row r="359" spans="4:9">
      <c r="D359" s="132" t="str">
        <f t="shared" ca="1" si="13"/>
        <v/>
      </c>
      <c r="E359" s="132"/>
      <c r="F359" s="132"/>
      <c r="G359" s="132"/>
      <c r="H359" s="132"/>
      <c r="I359" s="132"/>
    </row>
    <row r="360" spans="4:9">
      <c r="D360" s="132" t="str">
        <f t="shared" ca="1" si="13"/>
        <v/>
      </c>
      <c r="E360" s="132"/>
      <c r="F360" s="132"/>
      <c r="G360" s="132"/>
      <c r="H360" s="132"/>
      <c r="I360" s="132"/>
    </row>
    <row r="361" spans="4:9">
      <c r="D361" s="132" t="str">
        <f t="shared" ca="1" si="13"/>
        <v/>
      </c>
      <c r="E361" s="132"/>
      <c r="F361" s="132"/>
      <c r="G361" s="132"/>
      <c r="H361" s="132"/>
      <c r="I361" s="132"/>
    </row>
    <row r="362" spans="4:9">
      <c r="D362" s="132" t="str">
        <f t="shared" ca="1" si="13"/>
        <v/>
      </c>
      <c r="E362" s="132"/>
      <c r="F362" s="132"/>
      <c r="G362" s="132"/>
      <c r="H362" s="132"/>
      <c r="I362" s="132"/>
    </row>
    <row r="363" spans="4:9">
      <c r="D363" s="132" t="str">
        <f t="shared" ca="1" si="13"/>
        <v/>
      </c>
      <c r="E363" s="132"/>
      <c r="F363" s="132"/>
      <c r="G363" s="132"/>
      <c r="H363" s="132"/>
      <c r="I363" s="132"/>
    </row>
    <row r="364" spans="4:9">
      <c r="D364" s="132" t="str">
        <f t="shared" ca="1" si="13"/>
        <v/>
      </c>
      <c r="E364" s="132"/>
      <c r="F364" s="132"/>
      <c r="G364" s="132"/>
      <c r="H364" s="132"/>
      <c r="I364" s="132"/>
    </row>
    <row r="365" spans="4:9">
      <c r="D365" s="132" t="str">
        <f t="shared" ca="1" si="13"/>
        <v/>
      </c>
      <c r="E365" s="132"/>
      <c r="F365" s="132"/>
      <c r="G365" s="132"/>
      <c r="H365" s="132"/>
      <c r="I365" s="132"/>
    </row>
    <row r="366" spans="4:9">
      <c r="D366" s="132" t="str">
        <f t="shared" ca="1" si="13"/>
        <v/>
      </c>
      <c r="E366" s="132"/>
      <c r="F366" s="132"/>
      <c r="G366" s="132"/>
      <c r="H366" s="132"/>
      <c r="I366" s="132"/>
    </row>
    <row r="367" spans="4:9">
      <c r="D367" s="132" t="str">
        <f t="shared" ca="1" si="13"/>
        <v/>
      </c>
      <c r="E367" s="132"/>
      <c r="F367" s="132"/>
      <c r="G367" s="132"/>
      <c r="H367" s="132"/>
      <c r="I367" s="132"/>
    </row>
    <row r="368" spans="4:9">
      <c r="D368" s="132" t="str">
        <f t="shared" ca="1" si="13"/>
        <v/>
      </c>
      <c r="E368" s="132"/>
      <c r="F368" s="132"/>
      <c r="G368" s="132"/>
      <c r="H368" s="132"/>
      <c r="I368" s="132"/>
    </row>
    <row r="369" spans="4:9">
      <c r="D369" s="132" t="str">
        <f t="shared" ca="1" si="13"/>
        <v/>
      </c>
      <c r="E369" s="132"/>
      <c r="F369" s="132"/>
      <c r="G369" s="132"/>
      <c r="H369" s="132"/>
      <c r="I369" s="132"/>
    </row>
    <row r="370" spans="4:9">
      <c r="D370" s="132" t="str">
        <f t="shared" ca="1" si="13"/>
        <v/>
      </c>
      <c r="E370" s="132"/>
      <c r="F370" s="132"/>
      <c r="G370" s="132"/>
      <c r="H370" s="132"/>
      <c r="I370" s="132"/>
    </row>
    <row r="371" spans="4:9">
      <c r="D371" s="132" t="str">
        <f t="shared" ca="1" si="13"/>
        <v/>
      </c>
      <c r="E371" s="132"/>
      <c r="F371" s="132"/>
      <c r="G371" s="132"/>
      <c r="H371" s="132"/>
      <c r="I371" s="132"/>
    </row>
    <row r="372" spans="4:9">
      <c r="D372" s="132" t="str">
        <f t="shared" ca="1" si="13"/>
        <v/>
      </c>
      <c r="E372" s="132"/>
      <c r="F372" s="132"/>
      <c r="G372" s="132"/>
      <c r="H372" s="132"/>
      <c r="I372" s="132"/>
    </row>
    <row r="373" spans="4:9">
      <c r="D373" s="132" t="str">
        <f t="shared" ca="1" si="13"/>
        <v/>
      </c>
      <c r="E373" s="132"/>
      <c r="F373" s="132"/>
      <c r="G373" s="132"/>
      <c r="H373" s="132"/>
      <c r="I373" s="132"/>
    </row>
    <row r="374" spans="4:9">
      <c r="D374" s="132" t="str">
        <f t="shared" ca="1" si="13"/>
        <v/>
      </c>
      <c r="E374" s="132"/>
      <c r="F374" s="132"/>
      <c r="G374" s="132"/>
      <c r="H374" s="132"/>
      <c r="I374" s="132"/>
    </row>
    <row r="375" spans="4:9">
      <c r="D375" s="132" t="str">
        <f t="shared" ca="1" si="13"/>
        <v/>
      </c>
      <c r="E375" s="132"/>
      <c r="F375" s="132"/>
      <c r="G375" s="132"/>
      <c r="H375" s="132"/>
      <c r="I375" s="132"/>
    </row>
    <row r="376" spans="4:9">
      <c r="D376" s="132" t="str">
        <f t="shared" ca="1" si="13"/>
        <v/>
      </c>
      <c r="E376" s="132"/>
      <c r="F376" s="132"/>
      <c r="G376" s="132"/>
      <c r="H376" s="132"/>
      <c r="I376" s="132"/>
    </row>
    <row r="377" spans="4:9">
      <c r="D377" s="132" t="str">
        <f t="shared" ca="1" si="13"/>
        <v/>
      </c>
      <c r="E377" s="132"/>
      <c r="F377" s="132"/>
      <c r="G377" s="132"/>
      <c r="H377" s="132"/>
      <c r="I377" s="132"/>
    </row>
    <row r="378" spans="4:9">
      <c r="D378" s="132" t="str">
        <f t="shared" ca="1" si="13"/>
        <v/>
      </c>
      <c r="E378" s="132"/>
      <c r="F378" s="132"/>
      <c r="G378" s="132"/>
      <c r="H378" s="132"/>
      <c r="I378" s="132"/>
    </row>
    <row r="379" spans="4:9">
      <c r="D379" s="132" t="str">
        <f t="shared" ca="1" si="13"/>
        <v/>
      </c>
      <c r="E379" s="132"/>
      <c r="F379" s="132"/>
      <c r="G379" s="132"/>
      <c r="H379" s="132"/>
      <c r="I379" s="132"/>
    </row>
    <row r="380" spans="4:9">
      <c r="D380" s="132" t="str">
        <f t="shared" ca="1" si="13"/>
        <v/>
      </c>
      <c r="E380" s="132"/>
      <c r="F380" s="132"/>
      <c r="G380" s="132"/>
      <c r="H380" s="132"/>
      <c r="I380" s="132"/>
    </row>
    <row r="381" spans="4:9">
      <c r="D381" s="132" t="str">
        <f t="shared" ca="1" si="13"/>
        <v/>
      </c>
      <c r="E381" s="132"/>
      <c r="F381" s="132"/>
      <c r="G381" s="132"/>
      <c r="H381" s="132"/>
      <c r="I381" s="132"/>
    </row>
    <row r="382" spans="4:9">
      <c r="D382" s="132" t="str">
        <f t="shared" ca="1" si="13"/>
        <v/>
      </c>
      <c r="E382" s="132"/>
      <c r="F382" s="132"/>
      <c r="G382" s="132"/>
      <c r="H382" s="132"/>
      <c r="I382" s="132"/>
    </row>
    <row r="383" spans="4:9">
      <c r="D383" s="132" t="str">
        <f t="shared" ca="1" si="13"/>
        <v/>
      </c>
      <c r="E383" s="132"/>
      <c r="F383" s="132"/>
      <c r="G383" s="132"/>
      <c r="H383" s="132"/>
      <c r="I383" s="132"/>
    </row>
    <row r="384" spans="4:9">
      <c r="D384" s="132" t="str">
        <f t="shared" ca="1" si="13"/>
        <v/>
      </c>
      <c r="E384" s="132"/>
      <c r="F384" s="132"/>
      <c r="G384" s="132"/>
      <c r="H384" s="132"/>
      <c r="I384" s="132"/>
    </row>
    <row r="385" spans="4:9">
      <c r="D385" s="132" t="str">
        <f t="shared" ca="1" si="13"/>
        <v/>
      </c>
      <c r="E385" s="132"/>
      <c r="F385" s="132"/>
      <c r="G385" s="132"/>
      <c r="H385" s="132"/>
      <c r="I385" s="132"/>
    </row>
    <row r="386" spans="4:9">
      <c r="D386" s="132" t="str">
        <f t="shared" ref="D386:D445" ca="1" si="14">OFFSET(E386,0,Spind)&amp;""</f>
        <v/>
      </c>
      <c r="E386" s="132"/>
      <c r="F386" s="132"/>
      <c r="G386" s="132"/>
      <c r="H386" s="132"/>
      <c r="I386" s="132"/>
    </row>
    <row r="387" spans="4:9">
      <c r="D387" s="132" t="str">
        <f t="shared" ca="1" si="14"/>
        <v/>
      </c>
      <c r="E387" s="132"/>
      <c r="F387" s="132"/>
      <c r="G387" s="132"/>
      <c r="H387" s="132"/>
      <c r="I387" s="132"/>
    </row>
    <row r="388" spans="4:9">
      <c r="D388" s="132" t="str">
        <f t="shared" ca="1" si="14"/>
        <v/>
      </c>
      <c r="E388" s="132"/>
      <c r="F388" s="132"/>
      <c r="G388" s="132"/>
      <c r="H388" s="132"/>
      <c r="I388" s="132"/>
    </row>
    <row r="389" spans="4:9">
      <c r="D389" s="132" t="str">
        <f t="shared" ca="1" si="14"/>
        <v/>
      </c>
      <c r="E389" s="132"/>
      <c r="F389" s="132"/>
      <c r="G389" s="132"/>
      <c r="H389" s="132"/>
      <c r="I389" s="132"/>
    </row>
    <row r="390" spans="4:9">
      <c r="D390" s="132" t="str">
        <f t="shared" ca="1" si="14"/>
        <v/>
      </c>
      <c r="E390" s="132"/>
      <c r="F390" s="132"/>
      <c r="G390" s="132"/>
      <c r="H390" s="132"/>
      <c r="I390" s="132"/>
    </row>
    <row r="391" spans="4:9">
      <c r="D391" s="132" t="str">
        <f t="shared" ca="1" si="14"/>
        <v/>
      </c>
      <c r="E391" s="132"/>
      <c r="F391" s="132"/>
      <c r="G391" s="132"/>
      <c r="H391" s="132"/>
      <c r="I391" s="132"/>
    </row>
    <row r="392" spans="4:9">
      <c r="D392" s="132" t="str">
        <f t="shared" ca="1" si="14"/>
        <v/>
      </c>
      <c r="E392" s="132"/>
      <c r="F392" s="132"/>
      <c r="G392" s="132"/>
      <c r="H392" s="132"/>
      <c r="I392" s="132"/>
    </row>
    <row r="393" spans="4:9">
      <c r="D393" s="132" t="str">
        <f t="shared" ca="1" si="14"/>
        <v/>
      </c>
      <c r="E393" s="132"/>
      <c r="F393" s="132"/>
      <c r="G393" s="132"/>
      <c r="H393" s="132"/>
      <c r="I393" s="132"/>
    </row>
    <row r="394" spans="4:9">
      <c r="D394" s="132" t="str">
        <f t="shared" ca="1" si="14"/>
        <v/>
      </c>
      <c r="E394" s="132"/>
      <c r="F394" s="132"/>
      <c r="G394" s="132"/>
      <c r="H394" s="132"/>
      <c r="I394" s="132"/>
    </row>
    <row r="395" spans="4:9">
      <c r="D395" s="132" t="str">
        <f t="shared" ca="1" si="14"/>
        <v/>
      </c>
      <c r="E395" s="132"/>
      <c r="F395" s="132"/>
      <c r="G395" s="132"/>
      <c r="H395" s="132"/>
      <c r="I395" s="132"/>
    </row>
    <row r="396" spans="4:9">
      <c r="D396" s="132" t="str">
        <f t="shared" ca="1" si="14"/>
        <v/>
      </c>
      <c r="E396" s="132"/>
      <c r="F396" s="132"/>
      <c r="G396" s="132"/>
      <c r="H396" s="132"/>
      <c r="I396" s="132"/>
    </row>
    <row r="397" spans="4:9">
      <c r="D397" s="132" t="str">
        <f t="shared" ca="1" si="14"/>
        <v/>
      </c>
      <c r="E397" s="132"/>
      <c r="F397" s="132"/>
      <c r="G397" s="132"/>
      <c r="H397" s="132"/>
      <c r="I397" s="132"/>
    </row>
    <row r="398" spans="4:9">
      <c r="D398" s="132" t="str">
        <f t="shared" ca="1" si="14"/>
        <v/>
      </c>
      <c r="E398" s="132"/>
      <c r="F398" s="132"/>
      <c r="G398" s="132"/>
      <c r="H398" s="132"/>
      <c r="I398" s="132"/>
    </row>
    <row r="399" spans="4:9">
      <c r="D399" s="132" t="str">
        <f t="shared" ca="1" si="14"/>
        <v/>
      </c>
      <c r="E399" s="132"/>
      <c r="F399" s="132"/>
      <c r="G399" s="132"/>
      <c r="H399" s="132"/>
      <c r="I399" s="132"/>
    </row>
    <row r="400" spans="4:9">
      <c r="D400" s="132" t="str">
        <f t="shared" ca="1" si="14"/>
        <v/>
      </c>
      <c r="E400" s="132"/>
      <c r="F400" s="132"/>
      <c r="G400" s="132"/>
      <c r="H400" s="132"/>
      <c r="I400" s="132"/>
    </row>
    <row r="401" spans="4:9">
      <c r="D401" s="132" t="str">
        <f t="shared" ca="1" si="14"/>
        <v/>
      </c>
      <c r="E401" s="132"/>
      <c r="F401" s="132"/>
      <c r="G401" s="132"/>
      <c r="H401" s="132"/>
      <c r="I401" s="132"/>
    </row>
    <row r="402" spans="4:9">
      <c r="D402" s="132" t="str">
        <f t="shared" ca="1" si="14"/>
        <v/>
      </c>
      <c r="E402" s="132"/>
      <c r="F402" s="132"/>
      <c r="G402" s="132"/>
      <c r="H402" s="132"/>
      <c r="I402" s="132"/>
    </row>
    <row r="403" spans="4:9">
      <c r="D403" s="132" t="str">
        <f t="shared" ca="1" si="14"/>
        <v/>
      </c>
      <c r="E403" s="132"/>
      <c r="F403" s="132"/>
      <c r="G403" s="132"/>
      <c r="H403" s="132"/>
      <c r="I403" s="132"/>
    </row>
    <row r="404" spans="4:9">
      <c r="D404" s="132" t="str">
        <f t="shared" ca="1" si="14"/>
        <v/>
      </c>
      <c r="E404" s="132"/>
      <c r="F404" s="132"/>
      <c r="G404" s="132"/>
      <c r="H404" s="132"/>
      <c r="I404" s="132"/>
    </row>
    <row r="405" spans="4:9">
      <c r="D405" s="132" t="str">
        <f t="shared" ca="1" si="14"/>
        <v/>
      </c>
      <c r="E405" s="132"/>
      <c r="F405" s="132"/>
      <c r="G405" s="132"/>
      <c r="H405" s="132"/>
      <c r="I405" s="132"/>
    </row>
    <row r="406" spans="4:9">
      <c r="D406" s="132" t="str">
        <f t="shared" ca="1" si="14"/>
        <v/>
      </c>
      <c r="E406" s="132"/>
      <c r="F406" s="132"/>
      <c r="G406" s="132"/>
      <c r="H406" s="132"/>
      <c r="I406" s="132"/>
    </row>
    <row r="407" spans="4:9">
      <c r="D407" s="132" t="str">
        <f t="shared" ca="1" si="14"/>
        <v/>
      </c>
      <c r="E407" s="132"/>
      <c r="F407" s="132"/>
      <c r="G407" s="132"/>
      <c r="H407" s="132"/>
      <c r="I407" s="132"/>
    </row>
    <row r="408" spans="4:9">
      <c r="D408" s="132" t="str">
        <f t="shared" ca="1" si="14"/>
        <v/>
      </c>
      <c r="E408" s="132"/>
      <c r="F408" s="132"/>
      <c r="G408" s="132"/>
      <c r="H408" s="132"/>
      <c r="I408" s="132"/>
    </row>
    <row r="409" spans="4:9">
      <c r="D409" s="132" t="str">
        <f t="shared" ca="1" si="14"/>
        <v/>
      </c>
      <c r="E409" s="132"/>
      <c r="F409" s="132"/>
      <c r="G409" s="132"/>
      <c r="H409" s="132"/>
      <c r="I409" s="132"/>
    </row>
    <row r="410" spans="4:9">
      <c r="D410" s="132" t="str">
        <f t="shared" ca="1" si="14"/>
        <v/>
      </c>
      <c r="E410" s="132"/>
      <c r="F410" s="132"/>
      <c r="G410" s="132"/>
      <c r="H410" s="132"/>
      <c r="I410" s="132"/>
    </row>
    <row r="411" spans="4:9">
      <c r="D411" s="132" t="str">
        <f t="shared" ca="1" si="14"/>
        <v/>
      </c>
      <c r="E411" s="132"/>
      <c r="F411" s="132"/>
      <c r="G411" s="132"/>
      <c r="H411" s="132"/>
      <c r="I411" s="132"/>
    </row>
    <row r="412" spans="4:9">
      <c r="D412" s="132" t="str">
        <f t="shared" ca="1" si="14"/>
        <v/>
      </c>
      <c r="E412" s="132"/>
      <c r="F412" s="132"/>
      <c r="G412" s="132"/>
      <c r="H412" s="132"/>
      <c r="I412" s="132"/>
    </row>
    <row r="413" spans="4:9">
      <c r="D413" s="132" t="str">
        <f t="shared" ca="1" si="14"/>
        <v/>
      </c>
      <c r="E413" s="132"/>
      <c r="F413" s="132"/>
      <c r="G413" s="132"/>
      <c r="H413" s="132"/>
      <c r="I413" s="132"/>
    </row>
    <row r="414" spans="4:9">
      <c r="D414" s="132" t="str">
        <f t="shared" ca="1" si="14"/>
        <v/>
      </c>
      <c r="E414" s="132"/>
      <c r="F414" s="132"/>
      <c r="G414" s="132"/>
      <c r="H414" s="132"/>
      <c r="I414" s="132"/>
    </row>
    <row r="415" spans="4:9">
      <c r="D415" s="132" t="str">
        <f t="shared" ca="1" si="14"/>
        <v/>
      </c>
      <c r="E415" s="132"/>
      <c r="F415" s="132"/>
      <c r="G415" s="132"/>
      <c r="H415" s="132"/>
      <c r="I415" s="132"/>
    </row>
    <row r="416" spans="4:9">
      <c r="D416" s="132" t="str">
        <f t="shared" ca="1" si="14"/>
        <v/>
      </c>
      <c r="E416" s="132"/>
      <c r="F416" s="132"/>
      <c r="G416" s="132"/>
      <c r="H416" s="132"/>
      <c r="I416" s="132"/>
    </row>
    <row r="417" spans="4:9">
      <c r="D417" s="132" t="str">
        <f t="shared" ca="1" si="14"/>
        <v/>
      </c>
      <c r="E417" s="132"/>
      <c r="F417" s="132"/>
      <c r="G417" s="132"/>
      <c r="H417" s="132"/>
      <c r="I417" s="132"/>
    </row>
    <row r="418" spans="4:9">
      <c r="D418" s="132" t="str">
        <f t="shared" ca="1" si="14"/>
        <v/>
      </c>
      <c r="E418" s="132"/>
      <c r="F418" s="132"/>
      <c r="G418" s="132"/>
      <c r="H418" s="132"/>
      <c r="I418" s="132"/>
    </row>
    <row r="419" spans="4:9">
      <c r="D419" s="132" t="str">
        <f t="shared" ca="1" si="14"/>
        <v/>
      </c>
      <c r="E419" s="132"/>
      <c r="F419" s="132"/>
      <c r="G419" s="132"/>
      <c r="H419" s="132"/>
      <c r="I419" s="132"/>
    </row>
    <row r="420" spans="4:9">
      <c r="D420" s="132" t="str">
        <f t="shared" ca="1" si="14"/>
        <v/>
      </c>
      <c r="E420" s="132"/>
      <c r="F420" s="132"/>
      <c r="G420" s="132"/>
      <c r="H420" s="132"/>
      <c r="I420" s="132"/>
    </row>
    <row r="421" spans="4:9">
      <c r="D421" s="132" t="str">
        <f t="shared" ca="1" si="14"/>
        <v/>
      </c>
      <c r="E421" s="132"/>
      <c r="F421" s="132"/>
      <c r="G421" s="132"/>
      <c r="H421" s="132"/>
      <c r="I421" s="132"/>
    </row>
    <row r="422" spans="4:9">
      <c r="D422" s="132" t="str">
        <f t="shared" ca="1" si="14"/>
        <v/>
      </c>
      <c r="E422" s="132"/>
      <c r="F422" s="132"/>
      <c r="G422" s="132"/>
      <c r="H422" s="132"/>
      <c r="I422" s="132"/>
    </row>
    <row r="423" spans="4:9">
      <c r="D423" s="132" t="str">
        <f t="shared" ca="1" si="14"/>
        <v/>
      </c>
      <c r="E423" s="132"/>
      <c r="F423" s="132"/>
      <c r="G423" s="132"/>
      <c r="H423" s="132"/>
      <c r="I423" s="132"/>
    </row>
    <row r="424" spans="4:9">
      <c r="D424" s="132" t="str">
        <f t="shared" ca="1" si="14"/>
        <v/>
      </c>
      <c r="E424" s="132"/>
      <c r="F424" s="132"/>
      <c r="G424" s="132"/>
      <c r="H424" s="132"/>
      <c r="I424" s="132"/>
    </row>
    <row r="425" spans="4:9">
      <c r="D425" s="132" t="str">
        <f t="shared" ca="1" si="14"/>
        <v/>
      </c>
      <c r="E425" s="132"/>
      <c r="F425" s="132"/>
      <c r="G425" s="132"/>
      <c r="H425" s="132"/>
      <c r="I425" s="132"/>
    </row>
    <row r="426" spans="4:9">
      <c r="D426" s="132" t="str">
        <f t="shared" ca="1" si="14"/>
        <v/>
      </c>
      <c r="E426" s="132"/>
      <c r="F426" s="132"/>
      <c r="G426" s="132"/>
      <c r="H426" s="132"/>
      <c r="I426" s="132"/>
    </row>
    <row r="427" spans="4:9">
      <c r="D427" s="132" t="str">
        <f t="shared" ca="1" si="14"/>
        <v/>
      </c>
      <c r="E427" s="132"/>
      <c r="F427" s="132"/>
      <c r="G427" s="132"/>
      <c r="H427" s="132"/>
      <c r="I427" s="132"/>
    </row>
    <row r="428" spans="4:9">
      <c r="D428" s="132" t="str">
        <f t="shared" ca="1" si="14"/>
        <v/>
      </c>
      <c r="E428" s="132"/>
      <c r="F428" s="132"/>
      <c r="G428" s="132"/>
      <c r="H428" s="132"/>
      <c r="I428" s="132"/>
    </row>
    <row r="429" spans="4:9">
      <c r="D429" s="132" t="str">
        <f t="shared" ca="1" si="14"/>
        <v/>
      </c>
      <c r="E429" s="132"/>
      <c r="F429" s="132"/>
      <c r="G429" s="132"/>
      <c r="H429" s="132"/>
      <c r="I429" s="132"/>
    </row>
    <row r="430" spans="4:9">
      <c r="D430" s="132" t="str">
        <f t="shared" ca="1" si="14"/>
        <v/>
      </c>
      <c r="E430" s="132"/>
      <c r="F430" s="132"/>
      <c r="G430" s="132"/>
      <c r="H430" s="132"/>
      <c r="I430" s="132"/>
    </row>
    <row r="431" spans="4:9">
      <c r="D431" s="132" t="str">
        <f t="shared" ca="1" si="14"/>
        <v/>
      </c>
      <c r="E431" s="132"/>
      <c r="F431" s="132"/>
      <c r="G431" s="132"/>
      <c r="H431" s="132"/>
      <c r="I431" s="132"/>
    </row>
    <row r="432" spans="4:9">
      <c r="D432" s="132" t="str">
        <f t="shared" ca="1" si="14"/>
        <v/>
      </c>
      <c r="E432" s="132"/>
      <c r="F432" s="132"/>
      <c r="G432" s="132"/>
      <c r="H432" s="132"/>
      <c r="I432" s="132"/>
    </row>
    <row r="433" spans="4:9">
      <c r="D433" s="132" t="str">
        <f t="shared" ca="1" si="14"/>
        <v/>
      </c>
      <c r="E433" s="132"/>
      <c r="F433" s="132"/>
      <c r="G433" s="132"/>
      <c r="H433" s="132"/>
      <c r="I433" s="132"/>
    </row>
    <row r="434" spans="4:9">
      <c r="D434" s="132" t="str">
        <f t="shared" ca="1" si="14"/>
        <v/>
      </c>
      <c r="E434" s="132"/>
      <c r="F434" s="132"/>
      <c r="G434" s="132"/>
      <c r="H434" s="132"/>
      <c r="I434" s="132"/>
    </row>
    <row r="435" spans="4:9">
      <c r="D435" s="132" t="str">
        <f t="shared" ca="1" si="14"/>
        <v/>
      </c>
      <c r="E435" s="132"/>
      <c r="F435" s="132"/>
      <c r="G435" s="132"/>
      <c r="H435" s="132"/>
      <c r="I435" s="132"/>
    </row>
    <row r="436" spans="4:9">
      <c r="D436" s="132" t="str">
        <f t="shared" ca="1" si="14"/>
        <v/>
      </c>
      <c r="E436" s="132"/>
      <c r="F436" s="132"/>
      <c r="G436" s="132"/>
      <c r="H436" s="132"/>
      <c r="I436" s="132"/>
    </row>
    <row r="437" spans="4:9">
      <c r="D437" s="132" t="str">
        <f t="shared" ca="1" si="14"/>
        <v/>
      </c>
      <c r="E437" s="132"/>
      <c r="F437" s="132"/>
      <c r="G437" s="132"/>
      <c r="H437" s="132"/>
      <c r="I437" s="132"/>
    </row>
    <row r="438" spans="4:9">
      <c r="D438" s="132" t="str">
        <f t="shared" ca="1" si="14"/>
        <v/>
      </c>
      <c r="E438" s="132"/>
      <c r="F438" s="132"/>
      <c r="G438" s="132"/>
      <c r="H438" s="132"/>
      <c r="I438" s="132"/>
    </row>
    <row r="439" spans="4:9">
      <c r="D439" s="132" t="str">
        <f t="shared" ca="1" si="14"/>
        <v/>
      </c>
      <c r="E439" s="132"/>
      <c r="F439" s="132"/>
      <c r="G439" s="132"/>
      <c r="H439" s="132"/>
      <c r="I439" s="132"/>
    </row>
    <row r="440" spans="4:9">
      <c r="D440" s="132" t="str">
        <f t="shared" ca="1" si="14"/>
        <v/>
      </c>
      <c r="E440" s="132"/>
      <c r="F440" s="132"/>
      <c r="G440" s="132"/>
      <c r="H440" s="132"/>
      <c r="I440" s="132"/>
    </row>
    <row r="441" spans="4:9">
      <c r="D441" s="132" t="str">
        <f t="shared" ca="1" si="14"/>
        <v/>
      </c>
      <c r="E441" s="132"/>
      <c r="F441" s="132"/>
      <c r="G441" s="132"/>
      <c r="H441" s="132"/>
      <c r="I441" s="132"/>
    </row>
    <row r="442" spans="4:9">
      <c r="D442" s="132" t="str">
        <f t="shared" ca="1" si="14"/>
        <v/>
      </c>
      <c r="E442" s="132"/>
      <c r="F442" s="132"/>
      <c r="G442" s="132"/>
      <c r="H442" s="132"/>
      <c r="I442" s="132"/>
    </row>
    <row r="443" spans="4:9">
      <c r="D443" s="132" t="str">
        <f t="shared" ca="1" si="14"/>
        <v/>
      </c>
      <c r="E443" s="132"/>
      <c r="F443" s="132"/>
      <c r="G443" s="132"/>
      <c r="H443" s="132"/>
      <c r="I443" s="132"/>
    </row>
    <row r="444" spans="4:9">
      <c r="D444" s="132" t="str">
        <f t="shared" ca="1" si="14"/>
        <v/>
      </c>
      <c r="E444" s="132"/>
      <c r="F444" s="132"/>
      <c r="G444" s="132"/>
      <c r="H444" s="132"/>
      <c r="I444" s="132"/>
    </row>
    <row r="445" spans="4:9">
      <c r="D445" s="132" t="str">
        <f t="shared" ca="1" si="14"/>
        <v/>
      </c>
      <c r="E445" s="132"/>
      <c r="F445" s="132"/>
      <c r="G445" s="132"/>
      <c r="H445" s="132"/>
      <c r="I445" s="132"/>
    </row>
    <row r="446" spans="4:9">
      <c r="D446" s="132"/>
      <c r="E446" s="132"/>
      <c r="F446" s="132"/>
      <c r="G446" s="132"/>
      <c r="H446" s="132"/>
      <c r="I446" s="132"/>
    </row>
    <row r="447" spans="4:9">
      <c r="D447" s="132"/>
      <c r="E447" s="132"/>
      <c r="F447" s="132"/>
      <c r="G447" s="132"/>
      <c r="H447" s="132"/>
      <c r="I447" s="132"/>
    </row>
    <row r="448" spans="4:9">
      <c r="D448" s="132"/>
      <c r="E448" s="132"/>
      <c r="F448" s="132"/>
      <c r="G448" s="132"/>
      <c r="H448" s="132"/>
      <c r="I448" s="132"/>
    </row>
    <row r="449" spans="4:9">
      <c r="D449" s="132"/>
      <c r="E449" s="132"/>
      <c r="F449" s="132"/>
      <c r="G449" s="132"/>
      <c r="H449" s="132"/>
      <c r="I449" s="132"/>
    </row>
    <row r="450" spans="4:9">
      <c r="D450" s="132"/>
      <c r="E450" s="132"/>
      <c r="F450" s="132"/>
      <c r="G450" s="132"/>
      <c r="H450" s="132"/>
      <c r="I450" s="132"/>
    </row>
    <row r="451" spans="4:9">
      <c r="D451" s="132"/>
      <c r="E451" s="132"/>
      <c r="F451" s="132"/>
      <c r="G451" s="132"/>
      <c r="H451" s="132"/>
      <c r="I451" s="132"/>
    </row>
    <row r="452" spans="4:9">
      <c r="D452" s="132"/>
      <c r="E452" s="132"/>
      <c r="F452" s="132"/>
      <c r="G452" s="132"/>
      <c r="H452" s="132"/>
      <c r="I452" s="132"/>
    </row>
    <row r="453" spans="4:9">
      <c r="D453" s="132"/>
      <c r="E453" s="132"/>
      <c r="F453" s="132"/>
      <c r="G453" s="132"/>
      <c r="H453" s="132"/>
      <c r="I453" s="132"/>
    </row>
    <row r="454" spans="4:9">
      <c r="D454" s="132"/>
      <c r="E454" s="132"/>
      <c r="F454" s="132"/>
      <c r="G454" s="132"/>
      <c r="H454" s="132"/>
      <c r="I454" s="132"/>
    </row>
    <row r="455" spans="4:9">
      <c r="D455" s="132"/>
      <c r="E455" s="132"/>
      <c r="F455" s="132"/>
      <c r="G455" s="132"/>
      <c r="H455" s="132"/>
      <c r="I455" s="132"/>
    </row>
    <row r="456" spans="4:9">
      <c r="D456" s="132"/>
      <c r="E456" s="132"/>
      <c r="F456" s="132"/>
      <c r="G456" s="132"/>
      <c r="H456" s="132"/>
      <c r="I456" s="132"/>
    </row>
    <row r="457" spans="4:9">
      <c r="D457" s="132"/>
      <c r="E457" s="132"/>
      <c r="F457" s="132"/>
      <c r="G457" s="132"/>
      <c r="H457" s="132"/>
      <c r="I457" s="132"/>
    </row>
    <row r="458" spans="4:9">
      <c r="D458" s="132"/>
      <c r="E458" s="132"/>
      <c r="F458" s="132"/>
      <c r="G458" s="132"/>
      <c r="H458" s="132"/>
      <c r="I458" s="132"/>
    </row>
    <row r="459" spans="4:9">
      <c r="D459" s="132"/>
      <c r="E459" s="132"/>
      <c r="F459" s="132"/>
      <c r="G459" s="132"/>
      <c r="H459" s="132"/>
      <c r="I459" s="132"/>
    </row>
    <row r="460" spans="4:9">
      <c r="D460" s="132"/>
      <c r="E460" s="132"/>
      <c r="F460" s="132"/>
      <c r="G460" s="132"/>
      <c r="H460" s="132"/>
      <c r="I460" s="132"/>
    </row>
    <row r="461" spans="4:9">
      <c r="D461" s="132"/>
      <c r="E461" s="132"/>
      <c r="F461" s="132"/>
      <c r="G461" s="132"/>
      <c r="H461" s="132"/>
      <c r="I461" s="132"/>
    </row>
    <row r="462" spans="4:9">
      <c r="D462" s="132"/>
      <c r="E462" s="132"/>
      <c r="F462" s="132"/>
      <c r="G462" s="132"/>
      <c r="H462" s="132"/>
      <c r="I462" s="132"/>
    </row>
    <row r="463" spans="4:9">
      <c r="D463" s="132"/>
      <c r="E463" s="132"/>
      <c r="F463" s="132"/>
      <c r="G463" s="132"/>
      <c r="H463" s="132"/>
      <c r="I463" s="132"/>
    </row>
    <row r="464" spans="4:9">
      <c r="D464" s="132"/>
      <c r="E464" s="132"/>
      <c r="F464" s="132"/>
      <c r="G464" s="132"/>
      <c r="H464" s="132"/>
      <c r="I464" s="132"/>
    </row>
    <row r="465" spans="4:9">
      <c r="D465" s="132"/>
      <c r="E465" s="132"/>
      <c r="F465" s="132"/>
      <c r="G465" s="132"/>
      <c r="H465" s="132"/>
      <c r="I465" s="132"/>
    </row>
    <row r="466" spans="4:9">
      <c r="D466" s="132"/>
      <c r="E466" s="132"/>
      <c r="F466" s="132"/>
      <c r="G466" s="132"/>
      <c r="H466" s="132"/>
      <c r="I466" s="132"/>
    </row>
    <row r="467" spans="4:9">
      <c r="D467" s="132"/>
      <c r="E467" s="132"/>
      <c r="F467" s="132"/>
      <c r="G467" s="132"/>
      <c r="H467" s="132"/>
      <c r="I467" s="132"/>
    </row>
    <row r="468" spans="4:9">
      <c r="D468" s="132"/>
      <c r="E468" s="132"/>
      <c r="F468" s="132"/>
      <c r="G468" s="132"/>
      <c r="H468" s="132"/>
      <c r="I468" s="132"/>
    </row>
    <row r="469" spans="4:9">
      <c r="D469" s="132"/>
      <c r="E469" s="132"/>
      <c r="F469" s="132"/>
      <c r="G469" s="132"/>
      <c r="H469" s="132"/>
      <c r="I469" s="132"/>
    </row>
    <row r="470" spans="4:9">
      <c r="D470" s="132"/>
      <c r="E470" s="132"/>
      <c r="F470" s="132"/>
      <c r="G470" s="132"/>
      <c r="H470" s="132"/>
      <c r="I470" s="132"/>
    </row>
    <row r="471" spans="4:9">
      <c r="D471" s="132"/>
      <c r="E471" s="132"/>
      <c r="F471" s="132"/>
      <c r="G471" s="132"/>
      <c r="H471" s="132"/>
      <c r="I471" s="132"/>
    </row>
    <row r="472" spans="4:9">
      <c r="D472" s="132"/>
      <c r="E472" s="132"/>
      <c r="F472" s="132"/>
      <c r="G472" s="132"/>
      <c r="H472" s="132"/>
      <c r="I472" s="132"/>
    </row>
    <row r="473" spans="4:9">
      <c r="D473" s="132"/>
      <c r="E473" s="132"/>
      <c r="F473" s="132"/>
      <c r="G473" s="132"/>
      <c r="H473" s="132"/>
      <c r="I473" s="132"/>
    </row>
    <row r="474" spans="4:9">
      <c r="D474" s="132"/>
      <c r="E474" s="132"/>
      <c r="F474" s="132"/>
      <c r="G474" s="132"/>
      <c r="H474" s="132"/>
      <c r="I474" s="132"/>
    </row>
    <row r="475" spans="4:9">
      <c r="D475" s="132"/>
      <c r="E475" s="132"/>
      <c r="F475" s="132"/>
      <c r="G475" s="132"/>
      <c r="H475" s="132"/>
      <c r="I475" s="132"/>
    </row>
    <row r="476" spans="4:9">
      <c r="D476" s="132"/>
      <c r="E476" s="132"/>
      <c r="F476" s="132"/>
      <c r="G476" s="132"/>
      <c r="H476" s="132"/>
      <c r="I476" s="132"/>
    </row>
    <row r="477" spans="4:9">
      <c r="D477" s="132"/>
      <c r="E477" s="132"/>
      <c r="F477" s="132"/>
      <c r="G477" s="132"/>
      <c r="H477" s="132"/>
      <c r="I477" s="132"/>
    </row>
    <row r="478" spans="4:9">
      <c r="D478" s="132"/>
      <c r="E478" s="132"/>
      <c r="F478" s="132"/>
      <c r="G478" s="132"/>
      <c r="H478" s="132"/>
      <c r="I478" s="132"/>
    </row>
    <row r="479" spans="4:9">
      <c r="D479" s="132"/>
      <c r="E479" s="132"/>
      <c r="F479" s="132"/>
      <c r="G479" s="132"/>
      <c r="H479" s="132"/>
      <c r="I479" s="132"/>
    </row>
    <row r="480" spans="4:9">
      <c r="D480" s="132"/>
      <c r="E480" s="132"/>
      <c r="F480" s="132"/>
      <c r="G480" s="132"/>
      <c r="H480" s="132"/>
      <c r="I480" s="132"/>
    </row>
    <row r="481" spans="4:9">
      <c r="D481" s="132"/>
      <c r="E481" s="132"/>
      <c r="F481" s="132"/>
      <c r="G481" s="132"/>
      <c r="H481" s="132"/>
      <c r="I481" s="132"/>
    </row>
    <row r="482" spans="4:9">
      <c r="D482" s="132"/>
      <c r="E482" s="132"/>
      <c r="F482" s="132"/>
      <c r="G482" s="132"/>
      <c r="H482" s="132"/>
      <c r="I482" s="132"/>
    </row>
    <row r="483" spans="4:9">
      <c r="D483" s="132"/>
      <c r="E483" s="132"/>
      <c r="F483" s="132"/>
      <c r="G483" s="132"/>
      <c r="H483" s="132"/>
      <c r="I483" s="132"/>
    </row>
    <row r="484" spans="4:9">
      <c r="D484" s="132"/>
      <c r="E484" s="132"/>
      <c r="F484" s="132"/>
      <c r="G484" s="132"/>
      <c r="H484" s="132"/>
      <c r="I484" s="132"/>
    </row>
    <row r="485" spans="4:9">
      <c r="D485" s="132"/>
      <c r="E485" s="132"/>
      <c r="F485" s="132"/>
      <c r="G485" s="132"/>
      <c r="H485" s="132"/>
      <c r="I485" s="132"/>
    </row>
    <row r="486" spans="4:9">
      <c r="D486" s="132"/>
      <c r="E486" s="132"/>
      <c r="F486" s="132"/>
      <c r="G486" s="132"/>
      <c r="H486" s="132"/>
      <c r="I486" s="132"/>
    </row>
    <row r="487" spans="4:9">
      <c r="D487" s="132"/>
      <c r="E487" s="132"/>
      <c r="F487" s="132"/>
      <c r="G487" s="132"/>
      <c r="H487" s="132"/>
      <c r="I487" s="132"/>
    </row>
    <row r="488" spans="4:9">
      <c r="D488" s="132"/>
      <c r="E488" s="132"/>
      <c r="F488" s="132"/>
      <c r="G488" s="132"/>
      <c r="H488" s="132"/>
      <c r="I488" s="132"/>
    </row>
    <row r="489" spans="4:9">
      <c r="D489" s="132"/>
      <c r="E489" s="132"/>
      <c r="F489" s="132"/>
      <c r="G489" s="132"/>
      <c r="H489" s="132"/>
      <c r="I489" s="132"/>
    </row>
    <row r="490" spans="4:9">
      <c r="D490" s="132"/>
      <c r="E490" s="132"/>
      <c r="F490" s="132"/>
      <c r="G490" s="132"/>
      <c r="H490" s="132"/>
      <c r="I490" s="132"/>
    </row>
    <row r="491" spans="4:9">
      <c r="D491" s="132"/>
      <c r="E491" s="132"/>
      <c r="F491" s="132"/>
      <c r="G491" s="132"/>
      <c r="H491" s="132"/>
      <c r="I491" s="132"/>
    </row>
    <row r="492" spans="4:9">
      <c r="D492" s="132"/>
      <c r="E492" s="132"/>
      <c r="F492" s="132"/>
      <c r="G492" s="132"/>
      <c r="H492" s="132"/>
      <c r="I492" s="132"/>
    </row>
    <row r="493" spans="4:9">
      <c r="D493" s="132"/>
      <c r="E493" s="132"/>
      <c r="F493" s="132"/>
      <c r="G493" s="132"/>
      <c r="H493" s="132"/>
      <c r="I493" s="132"/>
    </row>
    <row r="494" spans="4:9">
      <c r="D494" s="132"/>
      <c r="E494" s="132"/>
      <c r="F494" s="132"/>
      <c r="G494" s="132"/>
      <c r="H494" s="132"/>
      <c r="I494" s="132"/>
    </row>
    <row r="495" spans="4:9">
      <c r="D495" s="132"/>
      <c r="E495" s="132"/>
      <c r="F495" s="132"/>
      <c r="G495" s="132"/>
      <c r="H495" s="132"/>
      <c r="I495" s="132"/>
    </row>
    <row r="496" spans="4:9">
      <c r="D496" s="132"/>
      <c r="E496" s="132"/>
      <c r="F496" s="132"/>
      <c r="G496" s="132"/>
      <c r="H496" s="132"/>
      <c r="I496" s="132"/>
    </row>
    <row r="497" spans="4:9">
      <c r="D497" s="132"/>
      <c r="E497" s="132"/>
      <c r="F497" s="132"/>
      <c r="G497" s="132"/>
      <c r="H497" s="132"/>
      <c r="I497" s="132"/>
    </row>
    <row r="498" spans="4:9">
      <c r="D498" s="132"/>
      <c r="E498" s="132"/>
      <c r="F498" s="132"/>
      <c r="G498" s="132"/>
      <c r="H498" s="132"/>
      <c r="I498" s="132"/>
    </row>
    <row r="499" spans="4:9">
      <c r="D499" s="132"/>
      <c r="E499" s="132"/>
      <c r="F499" s="132"/>
      <c r="G499" s="132"/>
      <c r="H499" s="132"/>
      <c r="I499" s="132"/>
    </row>
    <row r="500" spans="4:9">
      <c r="D500" s="132"/>
      <c r="E500" s="132"/>
      <c r="F500" s="132"/>
      <c r="G500" s="132"/>
      <c r="H500" s="132"/>
      <c r="I500" s="132"/>
    </row>
    <row r="501" spans="4:9">
      <c r="D501" s="132"/>
      <c r="E501" s="132"/>
      <c r="F501" s="132"/>
      <c r="G501" s="132"/>
      <c r="H501" s="132"/>
      <c r="I501" s="132"/>
    </row>
    <row r="502" spans="4:9">
      <c r="D502" s="132"/>
      <c r="E502" s="132"/>
      <c r="F502" s="132"/>
      <c r="G502" s="132"/>
      <c r="H502" s="132"/>
      <c r="I502" s="132"/>
    </row>
    <row r="503" spans="4:9">
      <c r="D503" s="132"/>
      <c r="E503" s="132"/>
      <c r="F503" s="132"/>
      <c r="G503" s="132"/>
      <c r="H503" s="132"/>
      <c r="I503" s="132"/>
    </row>
    <row r="504" spans="4:9">
      <c r="D504" s="132"/>
      <c r="E504" s="132"/>
      <c r="F504" s="132"/>
      <c r="G504" s="132"/>
      <c r="H504" s="132"/>
      <c r="I504" s="132"/>
    </row>
    <row r="505" spans="4:9">
      <c r="D505" s="132"/>
      <c r="E505" s="132"/>
      <c r="F505" s="132"/>
      <c r="G505" s="132"/>
      <c r="H505" s="132"/>
      <c r="I505" s="132"/>
    </row>
    <row r="506" spans="4:9">
      <c r="D506" s="132"/>
      <c r="E506" s="132"/>
      <c r="F506" s="132"/>
      <c r="G506" s="132"/>
      <c r="H506" s="132"/>
      <c r="I506" s="132"/>
    </row>
    <row r="507" spans="4:9">
      <c r="D507" s="132"/>
      <c r="E507" s="132"/>
      <c r="F507" s="132"/>
      <c r="G507" s="132"/>
      <c r="H507" s="132"/>
      <c r="I507" s="132"/>
    </row>
    <row r="508" spans="4:9">
      <c r="D508" s="132"/>
      <c r="E508" s="132"/>
      <c r="F508" s="132"/>
      <c r="G508" s="132"/>
      <c r="H508" s="132"/>
      <c r="I508" s="132"/>
    </row>
    <row r="509" spans="4:9">
      <c r="D509" s="132"/>
      <c r="E509" s="132"/>
      <c r="F509" s="132"/>
      <c r="G509" s="132"/>
      <c r="H509" s="132"/>
      <c r="I509" s="132"/>
    </row>
    <row r="510" spans="4:9">
      <c r="D510" s="132"/>
      <c r="E510" s="132"/>
      <c r="F510" s="132"/>
      <c r="G510" s="132"/>
      <c r="H510" s="132"/>
      <c r="I510" s="132"/>
    </row>
    <row r="511" spans="4:9">
      <c r="D511" s="132"/>
      <c r="E511" s="132"/>
      <c r="F511" s="132"/>
      <c r="G511" s="132"/>
      <c r="H511" s="132"/>
      <c r="I511" s="132"/>
    </row>
    <row r="512" spans="4:9">
      <c r="D512" s="132"/>
      <c r="E512" s="132"/>
      <c r="F512" s="132"/>
      <c r="G512" s="132"/>
      <c r="H512" s="132"/>
      <c r="I512" s="132"/>
    </row>
    <row r="513" spans="4:9">
      <c r="D513" s="132"/>
      <c r="E513" s="132"/>
      <c r="F513" s="132"/>
      <c r="G513" s="132"/>
      <c r="H513" s="132"/>
      <c r="I513" s="132"/>
    </row>
    <row r="514" spans="4:9">
      <c r="D514" s="132"/>
      <c r="E514" s="132"/>
      <c r="F514" s="132"/>
      <c r="G514" s="132"/>
      <c r="H514" s="132"/>
      <c r="I514" s="132"/>
    </row>
    <row r="515" spans="4:9">
      <c r="D515" s="132"/>
      <c r="E515" s="132"/>
      <c r="F515" s="132"/>
      <c r="G515" s="132"/>
      <c r="H515" s="132"/>
      <c r="I515" s="132"/>
    </row>
    <row r="516" spans="4:9">
      <c r="D516" s="132"/>
      <c r="E516" s="132"/>
      <c r="F516" s="132"/>
      <c r="G516" s="132"/>
      <c r="H516" s="132"/>
      <c r="I516" s="132"/>
    </row>
    <row r="517" spans="4:9">
      <c r="D517" s="132"/>
      <c r="E517" s="132"/>
      <c r="F517" s="132"/>
      <c r="G517" s="132"/>
      <c r="H517" s="132"/>
      <c r="I517" s="132"/>
    </row>
    <row r="518" spans="4:9">
      <c r="D518" s="132"/>
      <c r="E518" s="132"/>
      <c r="F518" s="132"/>
      <c r="G518" s="132"/>
      <c r="H518" s="132"/>
      <c r="I518" s="132"/>
    </row>
    <row r="519" spans="4:9">
      <c r="D519" s="132"/>
      <c r="E519" s="132"/>
      <c r="F519" s="132"/>
      <c r="G519" s="132"/>
      <c r="H519" s="132"/>
      <c r="I519" s="132"/>
    </row>
    <row r="520" spans="4:9">
      <c r="D520" s="132"/>
      <c r="E520" s="132"/>
      <c r="F520" s="132"/>
      <c r="G520" s="132"/>
      <c r="H520" s="132"/>
      <c r="I520" s="132"/>
    </row>
    <row r="521" spans="4:9">
      <c r="D521" s="132"/>
      <c r="E521" s="132"/>
      <c r="F521" s="132"/>
      <c r="G521" s="132"/>
      <c r="H521" s="132"/>
      <c r="I521" s="132"/>
    </row>
    <row r="522" spans="4:9">
      <c r="D522" s="132"/>
      <c r="E522" s="132"/>
      <c r="F522" s="132"/>
      <c r="G522" s="132"/>
      <c r="H522" s="132"/>
      <c r="I522" s="132"/>
    </row>
    <row r="523" spans="4:9">
      <c r="D523" s="132"/>
      <c r="E523" s="132"/>
      <c r="F523" s="132"/>
      <c r="G523" s="132"/>
      <c r="H523" s="132"/>
      <c r="I523" s="132"/>
    </row>
    <row r="524" spans="4:9">
      <c r="D524" s="132"/>
      <c r="E524" s="132"/>
      <c r="F524" s="132"/>
      <c r="G524" s="132"/>
      <c r="H524" s="132"/>
      <c r="I524" s="132"/>
    </row>
    <row r="525" spans="4:9">
      <c r="D525" s="132"/>
      <c r="E525" s="132"/>
      <c r="F525" s="132"/>
      <c r="G525" s="132"/>
      <c r="H525" s="132"/>
      <c r="I525" s="132"/>
    </row>
    <row r="526" spans="4:9">
      <c r="D526" s="132"/>
      <c r="E526" s="132"/>
      <c r="F526" s="132"/>
      <c r="G526" s="132"/>
      <c r="H526" s="132"/>
      <c r="I526" s="132"/>
    </row>
    <row r="527" spans="4:9">
      <c r="D527" s="132"/>
      <c r="E527" s="132"/>
      <c r="F527" s="132"/>
      <c r="G527" s="132"/>
      <c r="H527" s="132"/>
      <c r="I527" s="132"/>
    </row>
    <row r="528" spans="4:9">
      <c r="D528" s="132"/>
      <c r="E528" s="132"/>
      <c r="F528" s="132"/>
      <c r="G528" s="132"/>
      <c r="H528" s="132"/>
      <c r="I528" s="132"/>
    </row>
    <row r="529" spans="4:9">
      <c r="D529" s="132"/>
      <c r="E529" s="132"/>
      <c r="F529" s="132"/>
      <c r="G529" s="132"/>
      <c r="H529" s="132"/>
      <c r="I529" s="132"/>
    </row>
    <row r="530" spans="4:9">
      <c r="D530" s="132"/>
      <c r="E530" s="132"/>
      <c r="F530" s="132"/>
      <c r="G530" s="132"/>
      <c r="H530" s="132"/>
      <c r="I530" s="132"/>
    </row>
    <row r="531" spans="4:9">
      <c r="D531" s="132"/>
      <c r="E531" s="132"/>
      <c r="F531" s="132"/>
      <c r="G531" s="132"/>
      <c r="H531" s="132"/>
      <c r="I531" s="132"/>
    </row>
    <row r="532" spans="4:9">
      <c r="D532" s="132"/>
      <c r="E532" s="132"/>
      <c r="F532" s="132"/>
      <c r="G532" s="132"/>
      <c r="H532" s="132"/>
      <c r="I532" s="132"/>
    </row>
    <row r="533" spans="4:9">
      <c r="D533" s="132"/>
      <c r="E533" s="132"/>
      <c r="F533" s="132"/>
      <c r="G533" s="132"/>
      <c r="H533" s="132"/>
      <c r="I533" s="132"/>
    </row>
    <row r="534" spans="4:9">
      <c r="D534" s="132"/>
      <c r="E534" s="132"/>
      <c r="F534" s="132"/>
      <c r="G534" s="132"/>
      <c r="H534" s="132"/>
      <c r="I534" s="132"/>
    </row>
    <row r="535" spans="4:9">
      <c r="D535" s="132"/>
      <c r="E535" s="132"/>
      <c r="F535" s="132"/>
      <c r="G535" s="132"/>
      <c r="H535" s="132"/>
      <c r="I535" s="132"/>
    </row>
    <row r="536" spans="4:9">
      <c r="D536" s="132"/>
      <c r="E536" s="132"/>
      <c r="F536" s="132"/>
      <c r="G536" s="132"/>
      <c r="H536" s="132"/>
      <c r="I536" s="132"/>
    </row>
    <row r="537" spans="4:9">
      <c r="D537" s="132"/>
      <c r="E537" s="132"/>
      <c r="F537" s="132"/>
      <c r="G537" s="132"/>
      <c r="H537" s="132"/>
      <c r="I537" s="132"/>
    </row>
    <row r="538" spans="4:9">
      <c r="D538" s="132"/>
      <c r="E538" s="132"/>
      <c r="F538" s="132"/>
      <c r="G538" s="132"/>
      <c r="H538" s="132"/>
      <c r="I538" s="132"/>
    </row>
    <row r="539" spans="4:9">
      <c r="D539" s="132"/>
      <c r="E539" s="132"/>
      <c r="F539" s="132"/>
      <c r="G539" s="132"/>
      <c r="H539" s="132"/>
      <c r="I539" s="132"/>
    </row>
    <row r="540" spans="4:9">
      <c r="D540" s="132"/>
      <c r="E540" s="132"/>
      <c r="F540" s="132"/>
      <c r="G540" s="132"/>
      <c r="H540" s="132"/>
      <c r="I540" s="132"/>
    </row>
    <row r="541" spans="4:9">
      <c r="D541" s="132"/>
      <c r="E541" s="132"/>
      <c r="F541" s="132"/>
      <c r="G541" s="132"/>
      <c r="H541" s="132"/>
      <c r="I541" s="132"/>
    </row>
    <row r="542" spans="4:9">
      <c r="D542" s="132"/>
      <c r="E542" s="132"/>
      <c r="F542" s="132"/>
      <c r="G542" s="132"/>
      <c r="H542" s="132"/>
      <c r="I542" s="132"/>
    </row>
    <row r="543" spans="4:9">
      <c r="D543" s="132"/>
      <c r="E543" s="132"/>
      <c r="F543" s="132"/>
      <c r="G543" s="132"/>
      <c r="H543" s="132"/>
      <c r="I543" s="132"/>
    </row>
    <row r="544" spans="4:9">
      <c r="D544" s="132"/>
      <c r="E544" s="132"/>
      <c r="F544" s="132"/>
      <c r="G544" s="132"/>
      <c r="H544" s="132"/>
      <c r="I544" s="132"/>
    </row>
    <row r="545" spans="4:9">
      <c r="D545" s="132"/>
      <c r="E545" s="132"/>
      <c r="F545" s="132"/>
      <c r="G545" s="132"/>
      <c r="H545" s="132"/>
      <c r="I545" s="132"/>
    </row>
    <row r="546" spans="4:9">
      <c r="D546" s="132"/>
      <c r="E546" s="132"/>
      <c r="F546" s="132"/>
      <c r="G546" s="132"/>
      <c r="H546" s="132"/>
      <c r="I546" s="132"/>
    </row>
    <row r="547" spans="4:9">
      <c r="D547" s="132"/>
      <c r="E547" s="132"/>
      <c r="F547" s="132"/>
      <c r="G547" s="132"/>
      <c r="H547" s="132"/>
      <c r="I547" s="132"/>
    </row>
    <row r="548" spans="4:9">
      <c r="D548" s="132"/>
      <c r="E548" s="132"/>
      <c r="F548" s="132"/>
      <c r="G548" s="132"/>
      <c r="H548" s="132"/>
      <c r="I548" s="132"/>
    </row>
    <row r="549" spans="4:9">
      <c r="D549" s="132"/>
      <c r="E549" s="132"/>
      <c r="F549" s="132"/>
      <c r="G549" s="132"/>
      <c r="H549" s="132"/>
      <c r="I549" s="132"/>
    </row>
    <row r="550" spans="4:9">
      <c r="D550" s="132"/>
      <c r="E550" s="132"/>
      <c r="F550" s="132"/>
      <c r="G550" s="132"/>
      <c r="H550" s="132"/>
      <c r="I550" s="132"/>
    </row>
    <row r="551" spans="4:9">
      <c r="D551" s="132"/>
      <c r="E551" s="132"/>
      <c r="F551" s="132"/>
      <c r="G551" s="132"/>
      <c r="H551" s="132"/>
      <c r="I551" s="132"/>
    </row>
    <row r="552" spans="4:9">
      <c r="D552" s="132"/>
      <c r="E552" s="132"/>
      <c r="F552" s="132"/>
      <c r="G552" s="132"/>
      <c r="H552" s="132"/>
      <c r="I552" s="132"/>
    </row>
    <row r="553" spans="4:9">
      <c r="D553" s="132"/>
      <c r="E553" s="132"/>
      <c r="F553" s="132"/>
      <c r="G553" s="132"/>
      <c r="H553" s="132"/>
      <c r="I553" s="132"/>
    </row>
    <row r="554" spans="4:9">
      <c r="D554" s="132"/>
      <c r="E554" s="132"/>
      <c r="F554" s="132"/>
      <c r="G554" s="132"/>
      <c r="H554" s="132"/>
      <c r="I554" s="132"/>
    </row>
    <row r="555" spans="4:9">
      <c r="D555" s="132"/>
      <c r="E555" s="132"/>
      <c r="F555" s="132"/>
      <c r="G555" s="132"/>
      <c r="H555" s="132"/>
      <c r="I555" s="132"/>
    </row>
    <row r="556" spans="4:9">
      <c r="D556" s="132"/>
      <c r="E556" s="132"/>
      <c r="F556" s="132"/>
      <c r="G556" s="132"/>
      <c r="H556" s="132"/>
      <c r="I556" s="132"/>
    </row>
    <row r="557" spans="4:9">
      <c r="D557" s="132"/>
      <c r="E557" s="132"/>
      <c r="F557" s="132"/>
      <c r="G557" s="132"/>
      <c r="H557" s="132"/>
      <c r="I557" s="132"/>
    </row>
    <row r="558" spans="4:9">
      <c r="D558" s="132"/>
      <c r="E558" s="132"/>
      <c r="F558" s="132"/>
      <c r="G558" s="132"/>
      <c r="H558" s="132"/>
      <c r="I558" s="132"/>
    </row>
    <row r="559" spans="4:9">
      <c r="D559" s="132"/>
      <c r="E559" s="132"/>
      <c r="F559" s="132"/>
      <c r="G559" s="132"/>
      <c r="H559" s="132"/>
      <c r="I559" s="132"/>
    </row>
    <row r="560" spans="4:9">
      <c r="D560" s="132"/>
      <c r="E560" s="132"/>
      <c r="F560" s="132"/>
      <c r="G560" s="132"/>
      <c r="H560" s="132"/>
      <c r="I560" s="132"/>
    </row>
    <row r="561" spans="4:9">
      <c r="D561" s="132"/>
      <c r="E561" s="132"/>
      <c r="F561" s="132"/>
      <c r="G561" s="132"/>
      <c r="H561" s="132"/>
      <c r="I561" s="132"/>
    </row>
    <row r="562" spans="4:9">
      <c r="D562" s="132"/>
      <c r="E562" s="132"/>
      <c r="F562" s="132"/>
      <c r="G562" s="132"/>
      <c r="H562" s="132"/>
      <c r="I562" s="132"/>
    </row>
    <row r="563" spans="4:9">
      <c r="D563" s="132"/>
      <c r="E563" s="132"/>
      <c r="F563" s="132"/>
      <c r="G563" s="132"/>
      <c r="H563" s="132"/>
      <c r="I563" s="132"/>
    </row>
    <row r="564" spans="4:9">
      <c r="D564" s="132"/>
      <c r="E564" s="132"/>
      <c r="F564" s="132"/>
      <c r="G564" s="132"/>
      <c r="H564" s="132"/>
      <c r="I564" s="132"/>
    </row>
    <row r="565" spans="4:9">
      <c r="D565" s="132"/>
      <c r="E565" s="132"/>
      <c r="F565" s="132"/>
      <c r="G565" s="132"/>
      <c r="H565" s="132"/>
      <c r="I565" s="132"/>
    </row>
    <row r="566" spans="4:9">
      <c r="D566" s="132"/>
      <c r="E566" s="132"/>
      <c r="F566" s="132"/>
      <c r="G566" s="132"/>
      <c r="H566" s="132"/>
      <c r="I566" s="132"/>
    </row>
    <row r="567" spans="4:9">
      <c r="D567" s="132"/>
      <c r="E567" s="132"/>
      <c r="F567" s="132"/>
      <c r="G567" s="132"/>
      <c r="H567" s="132"/>
      <c r="I567" s="132"/>
    </row>
    <row r="568" spans="4:9">
      <c r="D568" s="132"/>
      <c r="E568" s="132"/>
      <c r="F568" s="132"/>
      <c r="G568" s="132"/>
      <c r="H568" s="132"/>
      <c r="I568" s="132"/>
    </row>
    <row r="569" spans="4:9">
      <c r="D569" s="132"/>
      <c r="E569" s="132"/>
      <c r="F569" s="132"/>
      <c r="G569" s="132"/>
      <c r="H569" s="132"/>
      <c r="I569" s="132"/>
    </row>
    <row r="570" spans="4:9">
      <c r="D570" s="132"/>
      <c r="E570" s="132"/>
      <c r="F570" s="132"/>
      <c r="G570" s="132"/>
      <c r="H570" s="132"/>
      <c r="I570" s="132"/>
    </row>
    <row r="571" spans="4:9">
      <c r="D571" s="132"/>
      <c r="E571" s="132"/>
      <c r="F571" s="132"/>
      <c r="G571" s="132"/>
      <c r="H571" s="132"/>
      <c r="I571" s="132"/>
    </row>
    <row r="572" spans="4:9">
      <c r="D572" s="132"/>
      <c r="E572" s="132"/>
      <c r="F572" s="132"/>
      <c r="G572" s="132"/>
      <c r="H572" s="132"/>
      <c r="I572" s="132"/>
    </row>
    <row r="573" spans="4:9">
      <c r="D573" s="132"/>
      <c r="E573" s="132"/>
      <c r="F573" s="132"/>
      <c r="G573" s="132"/>
      <c r="H573" s="132"/>
      <c r="I573" s="132"/>
    </row>
    <row r="574" spans="4:9">
      <c r="D574" s="132"/>
      <c r="E574" s="132"/>
      <c r="F574" s="132"/>
      <c r="G574" s="132"/>
      <c r="H574" s="132"/>
      <c r="I574" s="132"/>
    </row>
    <row r="575" spans="4:9">
      <c r="D575" s="132"/>
      <c r="E575" s="132"/>
      <c r="F575" s="132"/>
      <c r="G575" s="132"/>
      <c r="H575" s="132"/>
      <c r="I575" s="132"/>
    </row>
    <row r="576" spans="4:9">
      <c r="D576" s="132"/>
      <c r="E576" s="132"/>
      <c r="F576" s="132"/>
      <c r="G576" s="132"/>
      <c r="H576" s="132"/>
      <c r="I576" s="132"/>
    </row>
    <row r="577" spans="4:9">
      <c r="D577" s="132"/>
      <c r="E577" s="132"/>
      <c r="F577" s="132"/>
      <c r="G577" s="132"/>
      <c r="H577" s="132"/>
      <c r="I577" s="132"/>
    </row>
    <row r="578" spans="4:9">
      <c r="D578" s="132"/>
      <c r="E578" s="132"/>
      <c r="F578" s="132"/>
      <c r="G578" s="132"/>
      <c r="H578" s="132"/>
      <c r="I578" s="132"/>
    </row>
    <row r="579" spans="4:9">
      <c r="D579" s="132"/>
      <c r="E579" s="132"/>
      <c r="F579" s="132"/>
      <c r="G579" s="132"/>
      <c r="H579" s="132"/>
      <c r="I579" s="132"/>
    </row>
    <row r="580" spans="4:9">
      <c r="D580" s="132"/>
      <c r="E580" s="132"/>
      <c r="F580" s="132"/>
      <c r="G580" s="132"/>
      <c r="H580" s="132"/>
      <c r="I580" s="132"/>
    </row>
    <row r="581" spans="4:9">
      <c r="D581" s="132"/>
      <c r="E581" s="132"/>
      <c r="F581" s="132"/>
      <c r="G581" s="132"/>
      <c r="H581" s="132"/>
      <c r="I581" s="132"/>
    </row>
    <row r="582" spans="4:9">
      <c r="D582" s="132"/>
      <c r="E582" s="132"/>
      <c r="F582" s="132"/>
      <c r="G582" s="132"/>
      <c r="H582" s="132"/>
      <c r="I582" s="132"/>
    </row>
    <row r="583" spans="4:9">
      <c r="D583" s="132"/>
      <c r="E583" s="132"/>
      <c r="F583" s="132"/>
      <c r="G583" s="132"/>
      <c r="H583" s="132"/>
      <c r="I583" s="132"/>
    </row>
    <row r="584" spans="4:9">
      <c r="D584" s="132"/>
      <c r="E584" s="132"/>
      <c r="F584" s="132"/>
      <c r="G584" s="132"/>
      <c r="H584" s="132"/>
      <c r="I584" s="132"/>
    </row>
    <row r="585" spans="4:9">
      <c r="D585" s="132"/>
      <c r="E585" s="132"/>
      <c r="F585" s="132"/>
      <c r="G585" s="132"/>
      <c r="H585" s="132"/>
      <c r="I585" s="132"/>
    </row>
    <row r="586" spans="4:9">
      <c r="D586" s="132"/>
      <c r="E586" s="132"/>
      <c r="F586" s="132"/>
      <c r="G586" s="132"/>
      <c r="H586" s="132"/>
      <c r="I586" s="132"/>
    </row>
    <row r="587" spans="4:9">
      <c r="D587" s="132"/>
      <c r="E587" s="132"/>
      <c r="F587" s="132"/>
      <c r="G587" s="132"/>
      <c r="H587" s="132"/>
      <c r="I587" s="132"/>
    </row>
    <row r="588" spans="4:9">
      <c r="D588" s="132"/>
      <c r="E588" s="132"/>
      <c r="F588" s="132"/>
      <c r="G588" s="132"/>
      <c r="H588" s="132"/>
      <c r="I588" s="132"/>
    </row>
    <row r="589" spans="4:9">
      <c r="D589" s="132"/>
      <c r="E589" s="132"/>
      <c r="F589" s="132"/>
      <c r="G589" s="132"/>
      <c r="H589" s="132"/>
      <c r="I589" s="132"/>
    </row>
    <row r="590" spans="4:9">
      <c r="D590" s="132"/>
      <c r="E590" s="132"/>
      <c r="F590" s="132"/>
      <c r="G590" s="132"/>
      <c r="H590" s="132"/>
      <c r="I590" s="132"/>
    </row>
    <row r="591" spans="4:9">
      <c r="D591" s="132"/>
      <c r="E591" s="132"/>
      <c r="F591" s="132"/>
      <c r="G591" s="132"/>
      <c r="H591" s="132"/>
      <c r="I591" s="132"/>
    </row>
    <row r="592" spans="4:9">
      <c r="D592" s="132"/>
      <c r="E592" s="132"/>
      <c r="F592" s="132"/>
      <c r="G592" s="132"/>
      <c r="H592" s="132"/>
      <c r="I592" s="132"/>
    </row>
    <row r="593" spans="4:9">
      <c r="D593" s="132"/>
      <c r="E593" s="132"/>
      <c r="F593" s="132"/>
      <c r="G593" s="132"/>
      <c r="H593" s="132"/>
      <c r="I593" s="132"/>
    </row>
    <row r="594" spans="4:9">
      <c r="D594" s="132"/>
      <c r="E594" s="132"/>
      <c r="F594" s="132"/>
      <c r="G594" s="132"/>
      <c r="H594" s="132"/>
      <c r="I594" s="132"/>
    </row>
    <row r="595" spans="4:9">
      <c r="D595" s="132"/>
      <c r="E595" s="132"/>
      <c r="F595" s="132"/>
      <c r="G595" s="132"/>
      <c r="H595" s="132"/>
      <c r="I595" s="132"/>
    </row>
    <row r="596" spans="4:9">
      <c r="D596" s="132"/>
      <c r="E596" s="132"/>
      <c r="F596" s="132"/>
      <c r="G596" s="132"/>
      <c r="H596" s="132"/>
      <c r="I596" s="132"/>
    </row>
    <row r="597" spans="4:9">
      <c r="D597" s="132"/>
      <c r="E597" s="132"/>
      <c r="F597" s="132"/>
      <c r="G597" s="132"/>
      <c r="H597" s="132"/>
      <c r="I597" s="132"/>
    </row>
    <row r="598" spans="4:9">
      <c r="D598" s="132"/>
      <c r="E598" s="132"/>
      <c r="F598" s="132"/>
      <c r="G598" s="132"/>
      <c r="H598" s="132"/>
      <c r="I598" s="132"/>
    </row>
    <row r="599" spans="4:9">
      <c r="D599" s="132"/>
      <c r="E599" s="132"/>
      <c r="F599" s="132"/>
      <c r="G599" s="132"/>
      <c r="H599" s="132"/>
      <c r="I599" s="132"/>
    </row>
    <row r="600" spans="4:9">
      <c r="D600" s="132"/>
      <c r="E600" s="132"/>
      <c r="F600" s="132"/>
      <c r="G600" s="132"/>
      <c r="H600" s="132"/>
      <c r="I600" s="132"/>
    </row>
    <row r="601" spans="4:9">
      <c r="D601" s="132"/>
      <c r="E601" s="132"/>
      <c r="F601" s="132"/>
      <c r="G601" s="132"/>
      <c r="H601" s="132"/>
      <c r="I601" s="132"/>
    </row>
    <row r="602" spans="4:9">
      <c r="D602" s="132"/>
      <c r="E602" s="132"/>
      <c r="F602" s="132"/>
      <c r="G602" s="132"/>
      <c r="H602" s="132"/>
      <c r="I602" s="132"/>
    </row>
    <row r="603" spans="4:9">
      <c r="D603" s="132"/>
      <c r="E603" s="132"/>
      <c r="F603" s="132"/>
      <c r="G603" s="132"/>
      <c r="H603" s="132"/>
      <c r="I603" s="132"/>
    </row>
    <row r="604" spans="4:9">
      <c r="D604" s="132"/>
      <c r="E604" s="132"/>
      <c r="F604" s="132"/>
      <c r="G604" s="132"/>
      <c r="H604" s="132"/>
      <c r="I604" s="132"/>
    </row>
    <row r="605" spans="4:9">
      <c r="D605" s="132"/>
      <c r="E605" s="132"/>
      <c r="F605" s="132"/>
      <c r="G605" s="132"/>
      <c r="H605" s="132"/>
      <c r="I605" s="132"/>
    </row>
    <row r="606" spans="4:9">
      <c r="D606" s="132"/>
      <c r="E606" s="132"/>
      <c r="F606" s="132"/>
      <c r="G606" s="132"/>
      <c r="H606" s="132"/>
      <c r="I606" s="132"/>
    </row>
    <row r="607" spans="4:9">
      <c r="D607" s="132"/>
      <c r="E607" s="132"/>
      <c r="F607" s="132"/>
      <c r="G607" s="132"/>
      <c r="H607" s="132"/>
      <c r="I607" s="132"/>
    </row>
    <row r="608" spans="4:9">
      <c r="D608" s="132"/>
      <c r="E608" s="132"/>
      <c r="F608" s="132"/>
      <c r="G608" s="132"/>
      <c r="H608" s="132"/>
      <c r="I608" s="132"/>
    </row>
    <row r="609" spans="4:9">
      <c r="D609" s="132"/>
      <c r="E609" s="132"/>
      <c r="F609" s="132"/>
      <c r="G609" s="132"/>
      <c r="H609" s="132"/>
      <c r="I609" s="132"/>
    </row>
    <row r="610" spans="4:9">
      <c r="D610" s="132"/>
      <c r="E610" s="132"/>
      <c r="F610" s="132"/>
      <c r="G610" s="132"/>
      <c r="H610" s="132"/>
      <c r="I610" s="132"/>
    </row>
    <row r="611" spans="4:9">
      <c r="D611" s="132"/>
      <c r="E611" s="132"/>
      <c r="F611" s="132"/>
      <c r="G611" s="132"/>
      <c r="H611" s="132"/>
      <c r="I611" s="132"/>
    </row>
    <row r="612" spans="4:9">
      <c r="D612" s="132"/>
      <c r="E612" s="132"/>
      <c r="F612" s="132"/>
      <c r="G612" s="132"/>
      <c r="H612" s="132"/>
      <c r="I612" s="132"/>
    </row>
    <row r="613" spans="4:9">
      <c r="D613" s="132"/>
      <c r="E613" s="132"/>
      <c r="F613" s="132"/>
      <c r="G613" s="132"/>
      <c r="H613" s="132"/>
      <c r="I613" s="132"/>
    </row>
    <row r="614" spans="4:9">
      <c r="D614" s="132"/>
      <c r="E614" s="132"/>
      <c r="F614" s="132"/>
      <c r="G614" s="132"/>
      <c r="H614" s="132"/>
      <c r="I614" s="132"/>
    </row>
    <row r="615" spans="4:9">
      <c r="D615" s="132"/>
      <c r="E615" s="132"/>
      <c r="F615" s="132"/>
      <c r="G615" s="132"/>
      <c r="H615" s="132"/>
      <c r="I615" s="132"/>
    </row>
    <row r="616" spans="4:9">
      <c r="D616" s="132"/>
      <c r="E616" s="132"/>
      <c r="F616" s="132"/>
      <c r="G616" s="132"/>
      <c r="H616" s="132"/>
      <c r="I616" s="132"/>
    </row>
    <row r="617" spans="4:9">
      <c r="D617" s="132"/>
      <c r="E617" s="132"/>
      <c r="F617" s="132"/>
      <c r="G617" s="132"/>
      <c r="H617" s="132"/>
      <c r="I617" s="132"/>
    </row>
    <row r="618" spans="4:9">
      <c r="D618" s="132"/>
      <c r="E618" s="132"/>
      <c r="F618" s="132"/>
      <c r="G618" s="132"/>
      <c r="H618" s="132"/>
      <c r="I618" s="132"/>
    </row>
    <row r="619" spans="4:9">
      <c r="D619" s="132"/>
      <c r="E619" s="132"/>
      <c r="F619" s="132"/>
      <c r="G619" s="132"/>
      <c r="H619" s="132"/>
      <c r="I619" s="132"/>
    </row>
    <row r="620" spans="4:9">
      <c r="D620" s="132"/>
      <c r="E620" s="132"/>
      <c r="F620" s="132"/>
      <c r="G620" s="132"/>
      <c r="H620" s="132"/>
      <c r="I620" s="132"/>
    </row>
    <row r="621" spans="4:9">
      <c r="D621" s="132"/>
      <c r="E621" s="132"/>
      <c r="F621" s="132"/>
      <c r="G621" s="132"/>
      <c r="H621" s="132"/>
      <c r="I621" s="132"/>
    </row>
    <row r="622" spans="4:9">
      <c r="D622" s="132"/>
      <c r="E622" s="132"/>
      <c r="F622" s="132"/>
      <c r="G622" s="132"/>
      <c r="H622" s="132"/>
      <c r="I622" s="132"/>
    </row>
    <row r="623" spans="4:9">
      <c r="D623" s="132"/>
      <c r="E623" s="132"/>
      <c r="F623" s="132"/>
      <c r="G623" s="132"/>
      <c r="H623" s="132"/>
      <c r="I623" s="132"/>
    </row>
    <row r="624" spans="4:9">
      <c r="D624" s="132"/>
      <c r="E624" s="132"/>
      <c r="F624" s="132"/>
      <c r="G624" s="132"/>
      <c r="H624" s="132"/>
      <c r="I624" s="132"/>
    </row>
    <row r="625" spans="4:9">
      <c r="D625" s="132"/>
      <c r="E625" s="132"/>
      <c r="F625" s="132"/>
      <c r="G625" s="132"/>
      <c r="H625" s="132"/>
      <c r="I625" s="132"/>
    </row>
    <row r="626" spans="4:9">
      <c r="D626" s="132"/>
      <c r="E626" s="132"/>
      <c r="F626" s="132"/>
      <c r="G626" s="132"/>
      <c r="H626" s="132"/>
      <c r="I626" s="132"/>
    </row>
    <row r="627" spans="4:9">
      <c r="D627" s="132"/>
      <c r="E627" s="132"/>
      <c r="F627" s="132"/>
      <c r="G627" s="132"/>
      <c r="H627" s="132"/>
      <c r="I627" s="132"/>
    </row>
    <row r="628" spans="4:9">
      <c r="D628" s="132"/>
      <c r="E628" s="132"/>
      <c r="F628" s="132"/>
      <c r="G628" s="132"/>
      <c r="H628" s="132"/>
      <c r="I628" s="132"/>
    </row>
    <row r="629" spans="4:9">
      <c r="D629" s="132"/>
      <c r="E629" s="132"/>
      <c r="F629" s="132"/>
      <c r="G629" s="132"/>
      <c r="H629" s="132"/>
      <c r="I629" s="132"/>
    </row>
    <row r="630" spans="4:9">
      <c r="D630" s="132"/>
      <c r="E630" s="132"/>
      <c r="F630" s="132"/>
      <c r="G630" s="132"/>
      <c r="H630" s="132"/>
      <c r="I630" s="132"/>
    </row>
    <row r="631" spans="4:9">
      <c r="D631" s="132"/>
      <c r="E631" s="132"/>
      <c r="F631" s="132"/>
      <c r="G631" s="132"/>
      <c r="H631" s="132"/>
      <c r="I631" s="132"/>
    </row>
    <row r="632" spans="4:9">
      <c r="D632" s="132"/>
      <c r="E632" s="132"/>
      <c r="F632" s="132"/>
      <c r="G632" s="132"/>
      <c r="H632" s="132"/>
      <c r="I632" s="132"/>
    </row>
    <row r="633" spans="4:9">
      <c r="D633" s="132"/>
      <c r="E633" s="132"/>
      <c r="F633" s="132"/>
      <c r="G633" s="132"/>
      <c r="H633" s="132"/>
      <c r="I633" s="132"/>
    </row>
    <row r="634" spans="4:9">
      <c r="D634" s="132"/>
      <c r="E634" s="132"/>
      <c r="F634" s="132"/>
      <c r="G634" s="132"/>
      <c r="H634" s="132"/>
      <c r="I634" s="132"/>
    </row>
    <row r="635" spans="4:9">
      <c r="D635" s="132"/>
      <c r="E635" s="132"/>
      <c r="F635" s="132"/>
      <c r="G635" s="132"/>
      <c r="H635" s="132"/>
      <c r="I635" s="132"/>
    </row>
    <row r="636" spans="4:9">
      <c r="D636" s="132"/>
      <c r="E636" s="132"/>
      <c r="F636" s="132"/>
      <c r="G636" s="132"/>
      <c r="H636" s="132"/>
      <c r="I636" s="132"/>
    </row>
    <row r="637" spans="4:9">
      <c r="D637" s="132"/>
      <c r="E637" s="132"/>
      <c r="F637" s="132"/>
      <c r="G637" s="132"/>
      <c r="H637" s="132"/>
      <c r="I637" s="132"/>
    </row>
    <row r="638" spans="4:9">
      <c r="D638" s="132"/>
      <c r="E638" s="132"/>
      <c r="F638" s="132"/>
      <c r="G638" s="132"/>
      <c r="H638" s="132"/>
      <c r="I638" s="132"/>
    </row>
    <row r="639" spans="4:9">
      <c r="D639" s="132"/>
      <c r="E639" s="132"/>
      <c r="F639" s="132"/>
      <c r="G639" s="132"/>
      <c r="H639" s="132"/>
      <c r="I639" s="132"/>
    </row>
    <row r="640" spans="4:9">
      <c r="D640" s="132"/>
      <c r="E640" s="132"/>
      <c r="F640" s="132"/>
      <c r="G640" s="132"/>
      <c r="H640" s="132"/>
      <c r="I640" s="132"/>
    </row>
    <row r="641" spans="4:9">
      <c r="D641" s="132"/>
      <c r="E641" s="132"/>
      <c r="F641" s="132"/>
      <c r="G641" s="132"/>
      <c r="H641" s="132"/>
      <c r="I641" s="132"/>
    </row>
    <row r="642" spans="4:9">
      <c r="D642" s="132"/>
      <c r="E642" s="132"/>
      <c r="F642" s="132"/>
      <c r="G642" s="132"/>
      <c r="H642" s="132"/>
      <c r="I642" s="132"/>
    </row>
    <row r="643" spans="4:9">
      <c r="D643" s="132"/>
      <c r="E643" s="132"/>
      <c r="F643" s="132"/>
      <c r="G643" s="132"/>
      <c r="H643" s="132"/>
      <c r="I643" s="132"/>
    </row>
    <row r="644" spans="4:9">
      <c r="D644" s="132"/>
      <c r="E644" s="132"/>
      <c r="F644" s="132"/>
      <c r="G644" s="132"/>
      <c r="H644" s="132"/>
      <c r="I644" s="132"/>
    </row>
    <row r="645" spans="4:9">
      <c r="D645" s="132"/>
      <c r="E645" s="132"/>
      <c r="F645" s="132"/>
      <c r="G645" s="132"/>
      <c r="H645" s="132"/>
      <c r="I645" s="132"/>
    </row>
    <row r="646" spans="4:9">
      <c r="D646" s="132"/>
      <c r="E646" s="132"/>
      <c r="F646" s="132"/>
      <c r="G646" s="132"/>
      <c r="H646" s="132"/>
      <c r="I646" s="132"/>
    </row>
    <row r="647" spans="4:9">
      <c r="D647" s="132"/>
      <c r="E647" s="132"/>
      <c r="F647" s="132"/>
      <c r="G647" s="132"/>
      <c r="H647" s="132"/>
      <c r="I647" s="132"/>
    </row>
    <row r="648" spans="4:9">
      <c r="D648" s="132"/>
      <c r="E648" s="132"/>
      <c r="F648" s="132"/>
      <c r="G648" s="132"/>
      <c r="H648" s="132"/>
      <c r="I648" s="132"/>
    </row>
    <row r="649" spans="4:9">
      <c r="D649" s="132"/>
      <c r="E649" s="132"/>
      <c r="F649" s="132"/>
      <c r="G649" s="132"/>
      <c r="H649" s="132"/>
      <c r="I649" s="132"/>
    </row>
    <row r="650" spans="4:9">
      <c r="D650" s="132"/>
      <c r="E650" s="132"/>
      <c r="F650" s="132"/>
      <c r="G650" s="132"/>
      <c r="H650" s="132"/>
      <c r="I650" s="132"/>
    </row>
    <row r="651" spans="4:9">
      <c r="D651" s="132"/>
      <c r="E651" s="132"/>
      <c r="F651" s="132"/>
      <c r="G651" s="132"/>
      <c r="H651" s="132"/>
      <c r="I651" s="132"/>
    </row>
    <row r="652" spans="4:9">
      <c r="D652" s="132"/>
      <c r="E652" s="132"/>
      <c r="F652" s="132"/>
      <c r="G652" s="132"/>
      <c r="H652" s="132"/>
      <c r="I652" s="132"/>
    </row>
    <row r="653" spans="4:9">
      <c r="D653" s="132"/>
      <c r="E653" s="132"/>
      <c r="F653" s="132"/>
      <c r="G653" s="132"/>
      <c r="H653" s="132"/>
      <c r="I653" s="132"/>
    </row>
    <row r="654" spans="4:9">
      <c r="D654" s="132"/>
      <c r="E654" s="132"/>
      <c r="F654" s="132"/>
      <c r="G654" s="132"/>
      <c r="H654" s="132"/>
      <c r="I654" s="132"/>
    </row>
    <row r="655" spans="4:9">
      <c r="D655" s="132"/>
      <c r="E655" s="132"/>
      <c r="F655" s="132"/>
      <c r="G655" s="132"/>
      <c r="H655" s="132"/>
      <c r="I655" s="132"/>
    </row>
    <row r="656" spans="4:9">
      <c r="D656" s="132"/>
      <c r="E656" s="132"/>
      <c r="F656" s="132"/>
      <c r="G656" s="132"/>
      <c r="H656" s="132"/>
      <c r="I656" s="132"/>
    </row>
    <row r="657" spans="4:9">
      <c r="D657" s="132"/>
      <c r="E657" s="132"/>
      <c r="F657" s="132"/>
      <c r="G657" s="132"/>
      <c r="H657" s="132"/>
      <c r="I657" s="132"/>
    </row>
    <row r="658" spans="4:9">
      <c r="D658" s="132"/>
      <c r="E658" s="132"/>
      <c r="F658" s="132"/>
      <c r="G658" s="132"/>
      <c r="H658" s="132"/>
      <c r="I658" s="132"/>
    </row>
    <row r="659" spans="4:9">
      <c r="D659" s="132"/>
      <c r="E659" s="132"/>
      <c r="F659" s="132"/>
      <c r="G659" s="132"/>
      <c r="H659" s="132"/>
      <c r="I659" s="132"/>
    </row>
    <row r="660" spans="4:9">
      <c r="D660" s="132"/>
      <c r="E660" s="132"/>
      <c r="F660" s="132"/>
      <c r="G660" s="132"/>
      <c r="H660" s="132"/>
      <c r="I660" s="132"/>
    </row>
    <row r="661" spans="4:9">
      <c r="D661" s="132"/>
      <c r="E661" s="132"/>
      <c r="F661" s="132"/>
      <c r="G661" s="132"/>
      <c r="H661" s="132"/>
      <c r="I661" s="132"/>
    </row>
    <row r="662" spans="4:9">
      <c r="D662" s="132"/>
      <c r="E662" s="132"/>
      <c r="F662" s="132"/>
      <c r="G662" s="132"/>
      <c r="H662" s="132"/>
      <c r="I662" s="132"/>
    </row>
    <row r="663" spans="4:9">
      <c r="D663" s="132"/>
      <c r="E663" s="132"/>
      <c r="F663" s="132"/>
      <c r="G663" s="132"/>
      <c r="H663" s="132"/>
      <c r="I663" s="132"/>
    </row>
    <row r="664" spans="4:9">
      <c r="D664" s="132"/>
      <c r="E664" s="132"/>
      <c r="F664" s="132"/>
      <c r="G664" s="132"/>
      <c r="H664" s="132"/>
      <c r="I664" s="132"/>
    </row>
    <row r="665" spans="4:9">
      <c r="D665" s="132"/>
      <c r="E665" s="132"/>
      <c r="F665" s="132"/>
      <c r="G665" s="132"/>
      <c r="H665" s="132"/>
      <c r="I665" s="132"/>
    </row>
    <row r="666" spans="4:9">
      <c r="D666" s="132"/>
      <c r="E666" s="132"/>
      <c r="F666" s="132"/>
      <c r="G666" s="132"/>
      <c r="H666" s="132"/>
      <c r="I666" s="132"/>
    </row>
    <row r="667" spans="4:9">
      <c r="D667" s="132"/>
      <c r="E667" s="132"/>
      <c r="F667" s="132"/>
      <c r="G667" s="132"/>
      <c r="H667" s="132"/>
      <c r="I667" s="132"/>
    </row>
    <row r="668" spans="4:9">
      <c r="D668" s="132"/>
      <c r="E668" s="132"/>
      <c r="F668" s="132"/>
      <c r="G668" s="132"/>
      <c r="H668" s="132"/>
      <c r="I668" s="132"/>
    </row>
    <row r="669" spans="4:9">
      <c r="D669" s="132"/>
      <c r="E669" s="132"/>
      <c r="F669" s="132"/>
      <c r="G669" s="132"/>
      <c r="H669" s="132"/>
      <c r="I669" s="132"/>
    </row>
    <row r="670" spans="4:9">
      <c r="D670" s="132"/>
      <c r="E670" s="132"/>
      <c r="F670" s="132"/>
      <c r="G670" s="132"/>
      <c r="H670" s="132"/>
      <c r="I670" s="132"/>
    </row>
    <row r="671" spans="4:9">
      <c r="D671" s="132"/>
      <c r="E671" s="132"/>
      <c r="F671" s="132"/>
      <c r="G671" s="132"/>
      <c r="H671" s="132"/>
      <c r="I671" s="132"/>
    </row>
    <row r="672" spans="4:9">
      <c r="D672" s="132"/>
      <c r="E672" s="132"/>
      <c r="F672" s="132"/>
      <c r="G672" s="132"/>
      <c r="H672" s="132"/>
      <c r="I672" s="132"/>
    </row>
    <row r="673" spans="4:9">
      <c r="D673" s="132"/>
      <c r="E673" s="132"/>
      <c r="F673" s="132"/>
      <c r="G673" s="132"/>
      <c r="H673" s="132"/>
      <c r="I673" s="132"/>
    </row>
    <row r="674" spans="4:9">
      <c r="D674" s="132"/>
      <c r="E674" s="132"/>
      <c r="F674" s="132"/>
      <c r="G674" s="132"/>
      <c r="H674" s="132"/>
      <c r="I674" s="132"/>
    </row>
    <row r="675" spans="4:9">
      <c r="D675" s="132"/>
      <c r="E675" s="132"/>
      <c r="F675" s="132"/>
      <c r="G675" s="132"/>
      <c r="H675" s="132"/>
      <c r="I675" s="132"/>
    </row>
    <row r="676" spans="4:9">
      <c r="D676" s="132"/>
      <c r="E676" s="132"/>
      <c r="F676" s="132"/>
      <c r="G676" s="132"/>
      <c r="H676" s="132"/>
      <c r="I676" s="132"/>
    </row>
    <row r="677" spans="4:9">
      <c r="D677" s="132"/>
      <c r="E677" s="132"/>
      <c r="F677" s="132"/>
      <c r="G677" s="132"/>
      <c r="H677" s="132"/>
      <c r="I677" s="132"/>
    </row>
    <row r="678" spans="4:9">
      <c r="D678" s="132"/>
      <c r="E678" s="132"/>
      <c r="F678" s="132"/>
      <c r="G678" s="132"/>
      <c r="H678" s="132"/>
      <c r="I678" s="132"/>
    </row>
    <row r="679" spans="4:9">
      <c r="D679" s="132"/>
      <c r="E679" s="132"/>
      <c r="F679" s="132"/>
      <c r="G679" s="132"/>
      <c r="H679" s="132"/>
      <c r="I679" s="132"/>
    </row>
    <row r="680" spans="4:9">
      <c r="D680" s="132"/>
      <c r="E680" s="132"/>
      <c r="F680" s="132"/>
      <c r="G680" s="132"/>
      <c r="H680" s="132"/>
      <c r="I680" s="132"/>
    </row>
    <row r="681" spans="4:9">
      <c r="D681" s="132"/>
      <c r="E681" s="132"/>
      <c r="F681" s="132"/>
      <c r="G681" s="132"/>
      <c r="H681" s="132"/>
      <c r="I681" s="132"/>
    </row>
    <row r="682" spans="4:9">
      <c r="D682" s="132"/>
      <c r="E682" s="132"/>
      <c r="F682" s="132"/>
      <c r="G682" s="132"/>
      <c r="H682" s="132"/>
      <c r="I682" s="132"/>
    </row>
    <row r="683" spans="4:9">
      <c r="D683" s="132"/>
      <c r="E683" s="132"/>
      <c r="F683" s="132"/>
      <c r="G683" s="132"/>
      <c r="H683" s="132"/>
      <c r="I683" s="132"/>
    </row>
    <row r="684" spans="4:9">
      <c r="D684" s="132"/>
      <c r="E684" s="132"/>
      <c r="F684" s="132"/>
      <c r="G684" s="132"/>
      <c r="H684" s="132"/>
      <c r="I684" s="132"/>
    </row>
    <row r="685" spans="4:9">
      <c r="D685" s="132"/>
      <c r="E685" s="132"/>
      <c r="F685" s="132"/>
      <c r="G685" s="132"/>
      <c r="H685" s="132"/>
      <c r="I685" s="132"/>
    </row>
    <row r="686" spans="4:9">
      <c r="D686" s="132"/>
      <c r="E686" s="132"/>
      <c r="F686" s="132"/>
      <c r="G686" s="132"/>
      <c r="H686" s="132"/>
      <c r="I686" s="132"/>
    </row>
    <row r="687" spans="4:9">
      <c r="D687" s="132"/>
      <c r="E687" s="132"/>
      <c r="F687" s="132"/>
      <c r="G687" s="132"/>
      <c r="H687" s="132"/>
      <c r="I687" s="132"/>
    </row>
    <row r="688" spans="4:9">
      <c r="D688" s="132"/>
      <c r="E688" s="132"/>
      <c r="F688" s="132"/>
      <c r="G688" s="132"/>
      <c r="H688" s="132"/>
      <c r="I688" s="132"/>
    </row>
    <row r="689" spans="4:9">
      <c r="D689" s="132"/>
      <c r="E689" s="132"/>
      <c r="F689" s="132"/>
      <c r="G689" s="132"/>
      <c r="H689" s="132"/>
      <c r="I689" s="132"/>
    </row>
    <row r="690" spans="4:9">
      <c r="D690" s="132"/>
      <c r="E690" s="132"/>
      <c r="F690" s="132"/>
      <c r="G690" s="132"/>
      <c r="H690" s="132"/>
      <c r="I690" s="132"/>
    </row>
    <row r="691" spans="4:9">
      <c r="D691" s="132"/>
      <c r="E691" s="132"/>
      <c r="F691" s="132"/>
      <c r="G691" s="132"/>
      <c r="H691" s="132"/>
      <c r="I691" s="132"/>
    </row>
    <row r="692" spans="4:9">
      <c r="D692" s="132"/>
      <c r="E692" s="132"/>
      <c r="F692" s="132"/>
      <c r="G692" s="132"/>
      <c r="H692" s="132"/>
      <c r="I692" s="132"/>
    </row>
    <row r="693" spans="4:9">
      <c r="D693" s="132"/>
      <c r="E693" s="132"/>
      <c r="F693" s="132"/>
      <c r="G693" s="132"/>
      <c r="H693" s="132"/>
      <c r="I693" s="132"/>
    </row>
    <row r="694" spans="4:9">
      <c r="D694" s="132"/>
      <c r="E694" s="132"/>
      <c r="F694" s="132"/>
      <c r="G694" s="132"/>
      <c r="H694" s="132"/>
      <c r="I694" s="132"/>
    </row>
    <row r="695" spans="4:9">
      <c r="D695" s="132"/>
      <c r="E695" s="132"/>
      <c r="F695" s="132"/>
      <c r="G695" s="132"/>
      <c r="H695" s="132"/>
      <c r="I695" s="132"/>
    </row>
    <row r="696" spans="4:9">
      <c r="D696" s="132"/>
      <c r="E696" s="132"/>
      <c r="F696" s="132"/>
      <c r="G696" s="132"/>
      <c r="H696" s="132"/>
      <c r="I696" s="132"/>
    </row>
    <row r="697" spans="4:9">
      <c r="D697" s="132"/>
      <c r="E697" s="132"/>
      <c r="F697" s="132"/>
      <c r="G697" s="132"/>
      <c r="H697" s="132"/>
      <c r="I697" s="132"/>
    </row>
    <row r="698" spans="4:9">
      <c r="D698" s="132"/>
      <c r="E698" s="132"/>
      <c r="F698" s="132"/>
      <c r="G698" s="132"/>
      <c r="H698" s="132"/>
      <c r="I698" s="132"/>
    </row>
    <row r="699" spans="4:9">
      <c r="D699" s="132"/>
      <c r="E699" s="132"/>
      <c r="F699" s="132"/>
      <c r="G699" s="132"/>
      <c r="H699" s="132"/>
      <c r="I699" s="132"/>
    </row>
    <row r="700" spans="4:9">
      <c r="D700" s="132"/>
      <c r="E700" s="132"/>
      <c r="F700" s="132"/>
      <c r="G700" s="132"/>
      <c r="H700" s="132"/>
      <c r="I700" s="132"/>
    </row>
    <row r="701" spans="4:9">
      <c r="D701" s="132"/>
      <c r="E701" s="132"/>
      <c r="F701" s="132"/>
      <c r="G701" s="132"/>
      <c r="H701" s="132"/>
      <c r="I701" s="132"/>
    </row>
    <row r="702" spans="4:9">
      <c r="D702" s="132"/>
      <c r="E702" s="132"/>
      <c r="F702" s="132"/>
      <c r="G702" s="132"/>
      <c r="H702" s="132"/>
      <c r="I702" s="132"/>
    </row>
    <row r="703" spans="4:9">
      <c r="D703" s="132"/>
      <c r="E703" s="132"/>
      <c r="F703" s="132"/>
      <c r="G703" s="132"/>
      <c r="H703" s="132"/>
      <c r="I703" s="132"/>
    </row>
    <row r="704" spans="4:9">
      <c r="D704" s="132"/>
      <c r="E704" s="132"/>
      <c r="F704" s="132"/>
      <c r="G704" s="132"/>
      <c r="H704" s="132"/>
      <c r="I704" s="132"/>
    </row>
    <row r="705" spans="4:9">
      <c r="D705" s="132"/>
      <c r="E705" s="132"/>
      <c r="F705" s="132"/>
      <c r="G705" s="132"/>
      <c r="H705" s="132"/>
      <c r="I705" s="132"/>
    </row>
    <row r="706" spans="4:9">
      <c r="D706" s="132"/>
      <c r="E706" s="132"/>
      <c r="F706" s="132"/>
      <c r="G706" s="132"/>
      <c r="H706" s="132"/>
      <c r="I706" s="132"/>
    </row>
    <row r="707" spans="4:9">
      <c r="D707" s="132"/>
      <c r="E707" s="132"/>
      <c r="F707" s="132"/>
      <c r="G707" s="132"/>
      <c r="H707" s="132"/>
      <c r="I707" s="132"/>
    </row>
    <row r="708" spans="4:9">
      <c r="D708" s="132"/>
      <c r="E708" s="132"/>
      <c r="F708" s="132"/>
      <c r="G708" s="132"/>
      <c r="H708" s="132"/>
      <c r="I708" s="132"/>
    </row>
    <row r="709" spans="4:9">
      <c r="D709" s="132"/>
      <c r="E709" s="132"/>
      <c r="F709" s="132"/>
      <c r="G709" s="132"/>
      <c r="H709" s="132"/>
      <c r="I709" s="132"/>
    </row>
    <row r="710" spans="4:9">
      <c r="D710" s="132"/>
      <c r="E710" s="132"/>
      <c r="F710" s="132"/>
      <c r="G710" s="132"/>
      <c r="H710" s="132"/>
      <c r="I710" s="132"/>
    </row>
    <row r="711" spans="4:9">
      <c r="D711" s="132"/>
      <c r="E711" s="132"/>
      <c r="F711" s="132"/>
      <c r="G711" s="132"/>
      <c r="H711" s="132"/>
      <c r="I711" s="132"/>
    </row>
    <row r="712" spans="4:9">
      <c r="D712" s="132"/>
      <c r="E712" s="132"/>
      <c r="F712" s="132"/>
      <c r="G712" s="132"/>
      <c r="H712" s="132"/>
      <c r="I712" s="132"/>
    </row>
    <row r="713" spans="4:9">
      <c r="D713" s="132"/>
      <c r="E713" s="132"/>
      <c r="F713" s="132"/>
      <c r="G713" s="132"/>
      <c r="H713" s="132"/>
      <c r="I713" s="132"/>
    </row>
    <row r="714" spans="4:9">
      <c r="D714" s="132"/>
      <c r="E714" s="132"/>
      <c r="F714" s="132"/>
      <c r="G714" s="132"/>
      <c r="H714" s="132"/>
      <c r="I714" s="132"/>
    </row>
    <row r="715" spans="4:9">
      <c r="D715" s="132"/>
      <c r="E715" s="132"/>
      <c r="F715" s="132"/>
      <c r="G715" s="132"/>
      <c r="H715" s="132"/>
      <c r="I715" s="132"/>
    </row>
    <row r="716" spans="4:9">
      <c r="D716" s="132"/>
      <c r="E716" s="132"/>
      <c r="F716" s="132"/>
      <c r="G716" s="132"/>
      <c r="H716" s="132"/>
      <c r="I716" s="132"/>
    </row>
    <row r="717" spans="4:9">
      <c r="D717" s="132"/>
      <c r="E717" s="132"/>
      <c r="F717" s="132"/>
      <c r="G717" s="132"/>
      <c r="H717" s="132"/>
      <c r="I717" s="132"/>
    </row>
    <row r="718" spans="4:9">
      <c r="D718" s="132"/>
      <c r="E718" s="132"/>
      <c r="F718" s="132"/>
      <c r="G718" s="132"/>
      <c r="H718" s="132"/>
      <c r="I718" s="132"/>
    </row>
    <row r="719" spans="4:9">
      <c r="D719" s="132"/>
      <c r="E719" s="132"/>
      <c r="F719" s="132"/>
      <c r="G719" s="132"/>
      <c r="H719" s="132"/>
      <c r="I719" s="132"/>
    </row>
    <row r="720" spans="4:9">
      <c r="D720" s="132"/>
      <c r="E720" s="132"/>
      <c r="F720" s="132"/>
      <c r="G720" s="132"/>
      <c r="H720" s="132"/>
      <c r="I720" s="132"/>
    </row>
    <row r="721" spans="4:9">
      <c r="D721" s="132"/>
      <c r="E721" s="132"/>
      <c r="F721" s="132"/>
      <c r="G721" s="132"/>
      <c r="H721" s="132"/>
      <c r="I721" s="132"/>
    </row>
    <row r="722" spans="4:9">
      <c r="D722" s="132"/>
      <c r="E722" s="132"/>
      <c r="F722" s="132"/>
      <c r="G722" s="132"/>
      <c r="H722" s="132"/>
      <c r="I722" s="132"/>
    </row>
    <row r="723" spans="4:9">
      <c r="D723" s="132"/>
      <c r="E723" s="132"/>
      <c r="F723" s="132"/>
      <c r="G723" s="132"/>
      <c r="H723" s="132"/>
      <c r="I723" s="132"/>
    </row>
    <row r="724" spans="4:9">
      <c r="D724" s="132"/>
      <c r="E724" s="132"/>
      <c r="F724" s="132"/>
      <c r="G724" s="132"/>
      <c r="H724" s="132"/>
      <c r="I724" s="132"/>
    </row>
    <row r="725" spans="4:9">
      <c r="D725" s="132"/>
      <c r="E725" s="132"/>
      <c r="F725" s="132"/>
      <c r="G725" s="132"/>
      <c r="H725" s="132"/>
      <c r="I725" s="132"/>
    </row>
    <row r="726" spans="4:9">
      <c r="D726" s="132"/>
      <c r="E726" s="132"/>
      <c r="F726" s="132"/>
      <c r="G726" s="132"/>
      <c r="H726" s="132"/>
      <c r="I726" s="132"/>
    </row>
    <row r="727" spans="4:9">
      <c r="D727" s="132"/>
      <c r="E727" s="132"/>
      <c r="F727" s="132"/>
      <c r="G727" s="132"/>
      <c r="H727" s="132"/>
      <c r="I727" s="132"/>
    </row>
    <row r="728" spans="4:9">
      <c r="D728" s="132"/>
      <c r="E728" s="132"/>
      <c r="F728" s="132"/>
      <c r="G728" s="132"/>
      <c r="H728" s="132"/>
      <c r="I728" s="132"/>
    </row>
    <row r="729" spans="4:9">
      <c r="D729" s="132"/>
      <c r="E729" s="132"/>
      <c r="F729" s="132"/>
      <c r="G729" s="132"/>
      <c r="H729" s="132"/>
      <c r="I729" s="132"/>
    </row>
    <row r="730" spans="4:9">
      <c r="D730" s="132"/>
      <c r="E730" s="132"/>
      <c r="F730" s="132"/>
      <c r="G730" s="132"/>
      <c r="H730" s="132"/>
      <c r="I730" s="132"/>
    </row>
    <row r="731" spans="4:9">
      <c r="D731" s="132"/>
      <c r="E731" s="132"/>
      <c r="F731" s="132"/>
      <c r="G731" s="132"/>
      <c r="H731" s="132"/>
      <c r="I731" s="132"/>
    </row>
    <row r="732" spans="4:9">
      <c r="D732" s="132"/>
      <c r="E732" s="132"/>
      <c r="F732" s="132"/>
      <c r="G732" s="132"/>
      <c r="H732" s="132"/>
      <c r="I732" s="132"/>
    </row>
    <row r="733" spans="4:9">
      <c r="D733" s="132"/>
      <c r="E733" s="132"/>
      <c r="F733" s="132"/>
      <c r="G733" s="132"/>
      <c r="H733" s="132"/>
      <c r="I733" s="132"/>
    </row>
    <row r="734" spans="4:9">
      <c r="D734" s="132"/>
      <c r="E734" s="132"/>
      <c r="F734" s="132"/>
      <c r="G734" s="132"/>
      <c r="H734" s="132"/>
      <c r="I734" s="132"/>
    </row>
    <row r="735" spans="4:9">
      <c r="D735" s="132"/>
      <c r="E735" s="132"/>
      <c r="F735" s="132"/>
      <c r="G735" s="132"/>
      <c r="H735" s="132"/>
      <c r="I735" s="132"/>
    </row>
    <row r="736" spans="4:9">
      <c r="D736" s="132"/>
      <c r="E736" s="132"/>
      <c r="F736" s="132"/>
      <c r="G736" s="132"/>
      <c r="H736" s="132"/>
      <c r="I736" s="132"/>
    </row>
    <row r="737" spans="4:9">
      <c r="D737" s="132"/>
      <c r="E737" s="132"/>
      <c r="F737" s="132"/>
      <c r="G737" s="132"/>
      <c r="H737" s="132"/>
      <c r="I737" s="132"/>
    </row>
    <row r="738" spans="4:9">
      <c r="D738" s="132"/>
      <c r="E738" s="132"/>
      <c r="F738" s="132"/>
      <c r="G738" s="132"/>
      <c r="H738" s="132"/>
      <c r="I738" s="132"/>
    </row>
    <row r="739" spans="4:9">
      <c r="D739" s="132"/>
      <c r="E739" s="132"/>
      <c r="F739" s="132"/>
      <c r="G739" s="132"/>
      <c r="H739" s="132"/>
      <c r="I739" s="132"/>
    </row>
    <row r="740" spans="4:9">
      <c r="D740" s="132"/>
      <c r="E740" s="132"/>
      <c r="F740" s="132"/>
      <c r="G740" s="132"/>
      <c r="H740" s="132"/>
      <c r="I740" s="132"/>
    </row>
    <row r="741" spans="4:9">
      <c r="D741" s="132"/>
      <c r="E741" s="132"/>
      <c r="F741" s="132"/>
      <c r="G741" s="132"/>
      <c r="H741" s="132"/>
      <c r="I741" s="132"/>
    </row>
    <row r="742" spans="4:9">
      <c r="D742" s="132"/>
      <c r="E742" s="132"/>
      <c r="F742" s="132"/>
      <c r="G742" s="132"/>
      <c r="H742" s="132"/>
      <c r="I742" s="132"/>
    </row>
    <row r="743" spans="4:9">
      <c r="D743" s="132"/>
      <c r="E743" s="132"/>
      <c r="F743" s="132"/>
      <c r="G743" s="132"/>
      <c r="H743" s="132"/>
      <c r="I743" s="132"/>
    </row>
    <row r="744" spans="4:9">
      <c r="D744" s="132"/>
      <c r="E744" s="132"/>
      <c r="F744" s="132"/>
      <c r="G744" s="132"/>
      <c r="H744" s="132"/>
      <c r="I744" s="132"/>
    </row>
    <row r="745" spans="4:9">
      <c r="D745" s="132"/>
      <c r="E745" s="132"/>
      <c r="F745" s="132"/>
      <c r="G745" s="132"/>
      <c r="H745" s="132"/>
      <c r="I745" s="132"/>
    </row>
    <row r="746" spans="4:9">
      <c r="D746" s="132"/>
      <c r="E746" s="132"/>
      <c r="F746" s="132"/>
      <c r="G746" s="132"/>
      <c r="H746" s="132"/>
      <c r="I746" s="132"/>
    </row>
    <row r="747" spans="4:9">
      <c r="D747" s="132"/>
      <c r="E747" s="132"/>
      <c r="F747" s="132"/>
      <c r="G747" s="132"/>
      <c r="H747" s="132"/>
      <c r="I747" s="132"/>
    </row>
    <row r="748" spans="4:9">
      <c r="D748" s="132"/>
      <c r="E748" s="132"/>
      <c r="F748" s="132"/>
      <c r="G748" s="132"/>
      <c r="H748" s="132"/>
      <c r="I748" s="132"/>
    </row>
    <row r="749" spans="4:9">
      <c r="D749" s="132"/>
      <c r="E749" s="132"/>
      <c r="F749" s="132"/>
      <c r="G749" s="132"/>
      <c r="H749" s="132"/>
      <c r="I749" s="132"/>
    </row>
    <row r="750" spans="4:9">
      <c r="D750" s="132"/>
      <c r="E750" s="132"/>
      <c r="F750" s="132"/>
      <c r="G750" s="132"/>
      <c r="H750" s="132"/>
      <c r="I750" s="132"/>
    </row>
    <row r="751" spans="4:9">
      <c r="D751" s="132"/>
      <c r="E751" s="132"/>
      <c r="F751" s="132"/>
      <c r="G751" s="132"/>
      <c r="H751" s="132"/>
      <c r="I751" s="132"/>
    </row>
    <row r="752" spans="4:9">
      <c r="D752" s="132"/>
      <c r="E752" s="132"/>
      <c r="F752" s="132"/>
      <c r="G752" s="132"/>
      <c r="H752" s="132"/>
      <c r="I752" s="132"/>
    </row>
    <row r="753" spans="4:9">
      <c r="D753" s="132"/>
      <c r="E753" s="132"/>
      <c r="F753" s="132"/>
      <c r="G753" s="132"/>
      <c r="H753" s="132"/>
      <c r="I753" s="132"/>
    </row>
    <row r="754" spans="4:9">
      <c r="D754" s="132"/>
      <c r="E754" s="132"/>
      <c r="F754" s="132"/>
      <c r="G754" s="132"/>
      <c r="H754" s="132"/>
      <c r="I754" s="132"/>
    </row>
    <row r="755" spans="4:9">
      <c r="D755" s="132"/>
      <c r="E755" s="132"/>
      <c r="F755" s="132"/>
      <c r="G755" s="132"/>
      <c r="H755" s="132"/>
      <c r="I755" s="132"/>
    </row>
    <row r="756" spans="4:9">
      <c r="D756" s="132"/>
      <c r="E756" s="132"/>
      <c r="F756" s="132"/>
      <c r="G756" s="132"/>
      <c r="H756" s="132"/>
      <c r="I756" s="132"/>
    </row>
    <row r="757" spans="4:9">
      <c r="D757" s="132"/>
      <c r="E757" s="132"/>
      <c r="F757" s="132"/>
      <c r="G757" s="132"/>
      <c r="H757" s="132"/>
      <c r="I757" s="132"/>
    </row>
    <row r="758" spans="4:9">
      <c r="D758" s="132"/>
      <c r="E758" s="132"/>
      <c r="F758" s="132"/>
      <c r="G758" s="132"/>
      <c r="H758" s="132"/>
      <c r="I758" s="132"/>
    </row>
    <row r="759" spans="4:9">
      <c r="D759" s="132"/>
      <c r="E759" s="132"/>
      <c r="F759" s="132"/>
      <c r="G759" s="132"/>
      <c r="H759" s="132"/>
      <c r="I759" s="132"/>
    </row>
    <row r="760" spans="4:9">
      <c r="D760" s="132"/>
      <c r="E760" s="132"/>
      <c r="F760" s="132"/>
      <c r="G760" s="132"/>
      <c r="H760" s="132"/>
      <c r="I760" s="132"/>
    </row>
    <row r="761" spans="4:9">
      <c r="D761" s="132"/>
      <c r="E761" s="132"/>
      <c r="F761" s="132"/>
      <c r="G761" s="132"/>
      <c r="H761" s="132"/>
      <c r="I761" s="132"/>
    </row>
    <row r="762" spans="4:9">
      <c r="D762" s="132"/>
      <c r="E762" s="132"/>
      <c r="F762" s="132"/>
      <c r="G762" s="132"/>
      <c r="H762" s="132"/>
      <c r="I762" s="132"/>
    </row>
    <row r="763" spans="4:9">
      <c r="D763" s="132"/>
      <c r="E763" s="132"/>
      <c r="F763" s="132"/>
      <c r="G763" s="132"/>
      <c r="H763" s="132"/>
      <c r="I763" s="132"/>
    </row>
    <row r="764" spans="4:9">
      <c r="D764" s="132"/>
      <c r="E764" s="132"/>
      <c r="F764" s="132"/>
      <c r="G764" s="132"/>
      <c r="H764" s="132"/>
      <c r="I764" s="132"/>
    </row>
    <row r="765" spans="4:9">
      <c r="D765" s="132"/>
      <c r="E765" s="132"/>
      <c r="F765" s="132"/>
      <c r="G765" s="132"/>
      <c r="H765" s="132"/>
      <c r="I765" s="132"/>
    </row>
    <row r="766" spans="4:9">
      <c r="D766" s="132"/>
      <c r="E766" s="132"/>
      <c r="F766" s="132"/>
      <c r="G766" s="132"/>
      <c r="H766" s="132"/>
      <c r="I766" s="132"/>
    </row>
    <row r="767" spans="4:9">
      <c r="D767" s="132"/>
      <c r="E767" s="132"/>
      <c r="F767" s="132"/>
      <c r="G767" s="132"/>
      <c r="H767" s="132"/>
      <c r="I767" s="132"/>
    </row>
    <row r="768" spans="4:9">
      <c r="D768" s="132"/>
      <c r="E768" s="132"/>
      <c r="F768" s="132"/>
      <c r="G768" s="132"/>
      <c r="H768" s="132"/>
      <c r="I768" s="132"/>
    </row>
    <row r="769" spans="4:9">
      <c r="D769" s="132"/>
      <c r="E769" s="132"/>
      <c r="F769" s="132"/>
      <c r="G769" s="132"/>
      <c r="H769" s="132"/>
      <c r="I769" s="132"/>
    </row>
    <row r="770" spans="4:9">
      <c r="D770" s="132"/>
      <c r="E770" s="132"/>
      <c r="F770" s="132"/>
      <c r="G770" s="132"/>
      <c r="H770" s="132"/>
      <c r="I770" s="132"/>
    </row>
    <row r="771" spans="4:9">
      <c r="D771" s="132"/>
      <c r="E771" s="132"/>
      <c r="F771" s="132"/>
      <c r="G771" s="132"/>
      <c r="H771" s="132"/>
      <c r="I771" s="132"/>
    </row>
    <row r="772" spans="4:9">
      <c r="D772" s="132"/>
      <c r="E772" s="132"/>
      <c r="F772" s="132"/>
      <c r="G772" s="132"/>
      <c r="H772" s="132"/>
      <c r="I772" s="132"/>
    </row>
    <row r="773" spans="4:9">
      <c r="D773" s="132"/>
      <c r="E773" s="132"/>
      <c r="F773" s="132"/>
      <c r="G773" s="132"/>
      <c r="H773" s="132"/>
      <c r="I773" s="132"/>
    </row>
    <row r="774" spans="4:9">
      <c r="D774" s="132"/>
      <c r="E774" s="132"/>
      <c r="F774" s="132"/>
      <c r="G774" s="132"/>
      <c r="H774" s="132"/>
      <c r="I774" s="132"/>
    </row>
    <row r="775" spans="4:9">
      <c r="D775" s="132"/>
      <c r="E775" s="132"/>
      <c r="F775" s="132"/>
      <c r="G775" s="132"/>
      <c r="H775" s="132"/>
      <c r="I775" s="132"/>
    </row>
    <row r="776" spans="4:9">
      <c r="D776" s="132"/>
      <c r="E776" s="132"/>
      <c r="F776" s="132"/>
      <c r="G776" s="132"/>
      <c r="H776" s="132"/>
      <c r="I776" s="132"/>
    </row>
    <row r="777" spans="4:9">
      <c r="D777" s="132"/>
      <c r="E777" s="132"/>
      <c r="F777" s="132"/>
      <c r="G777" s="132"/>
      <c r="H777" s="132"/>
      <c r="I777" s="132"/>
    </row>
    <row r="778" spans="4:9">
      <c r="D778" s="132"/>
      <c r="E778" s="132"/>
      <c r="F778" s="132"/>
      <c r="G778" s="132"/>
      <c r="H778" s="132"/>
      <c r="I778" s="132"/>
    </row>
    <row r="779" spans="4:9">
      <c r="D779" s="132"/>
      <c r="E779" s="132"/>
      <c r="F779" s="132"/>
      <c r="G779" s="132"/>
      <c r="H779" s="132"/>
      <c r="I779" s="132"/>
    </row>
    <row r="780" spans="4:9">
      <c r="D780" s="132"/>
      <c r="E780" s="132"/>
      <c r="F780" s="132"/>
      <c r="G780" s="132"/>
      <c r="H780" s="132"/>
      <c r="I780" s="132"/>
    </row>
    <row r="781" spans="4:9">
      <c r="D781" s="132"/>
      <c r="E781" s="132"/>
      <c r="F781" s="132"/>
      <c r="G781" s="132"/>
      <c r="H781" s="132"/>
      <c r="I781" s="132"/>
    </row>
    <row r="782" spans="4:9">
      <c r="D782" s="132"/>
      <c r="E782" s="132"/>
      <c r="F782" s="132"/>
      <c r="G782" s="132"/>
      <c r="H782" s="132"/>
      <c r="I782" s="132"/>
    </row>
    <row r="783" spans="4:9">
      <c r="D783" s="132"/>
      <c r="E783" s="132"/>
      <c r="F783" s="132"/>
      <c r="G783" s="132"/>
      <c r="H783" s="132"/>
      <c r="I783" s="132"/>
    </row>
    <row r="784" spans="4:9">
      <c r="D784" s="132"/>
      <c r="E784" s="132"/>
      <c r="F784" s="132"/>
      <c r="G784" s="132"/>
      <c r="H784" s="132"/>
      <c r="I784" s="132"/>
    </row>
    <row r="785" spans="4:9">
      <c r="D785" s="132"/>
      <c r="E785" s="132"/>
      <c r="F785" s="132"/>
      <c r="G785" s="132"/>
      <c r="H785" s="132"/>
      <c r="I785" s="132"/>
    </row>
    <row r="786" spans="4:9">
      <c r="D786" s="132"/>
      <c r="E786" s="132"/>
      <c r="F786" s="132"/>
      <c r="G786" s="132"/>
      <c r="H786" s="132"/>
      <c r="I786" s="132"/>
    </row>
    <row r="787" spans="4:9">
      <c r="D787" s="132"/>
      <c r="E787" s="132"/>
      <c r="F787" s="132"/>
      <c r="G787" s="132"/>
      <c r="H787" s="132"/>
      <c r="I787" s="132"/>
    </row>
    <row r="788" spans="4:9">
      <c r="D788" s="132"/>
      <c r="E788" s="132"/>
      <c r="F788" s="132"/>
      <c r="G788" s="132"/>
      <c r="H788" s="132"/>
      <c r="I788" s="132"/>
    </row>
    <row r="789" spans="4:9">
      <c r="D789" s="132"/>
      <c r="E789" s="132"/>
      <c r="F789" s="132"/>
      <c r="G789" s="132"/>
      <c r="H789" s="132"/>
      <c r="I789" s="132"/>
    </row>
    <row r="790" spans="4:9">
      <c r="D790" s="132"/>
      <c r="E790" s="132"/>
      <c r="F790" s="132"/>
      <c r="G790" s="132"/>
      <c r="H790" s="132"/>
      <c r="I790" s="132"/>
    </row>
    <row r="791" spans="4:9">
      <c r="D791" s="132"/>
      <c r="E791" s="132"/>
      <c r="F791" s="132"/>
      <c r="G791" s="132"/>
      <c r="H791" s="132"/>
      <c r="I791" s="132"/>
    </row>
    <row r="792" spans="4:9">
      <c r="D792" s="132"/>
      <c r="E792" s="132"/>
      <c r="F792" s="132"/>
      <c r="G792" s="132"/>
      <c r="H792" s="132"/>
      <c r="I792" s="132"/>
    </row>
    <row r="793" spans="4:9">
      <c r="D793" s="132"/>
      <c r="E793" s="132"/>
      <c r="F793" s="132"/>
      <c r="G793" s="132"/>
      <c r="H793" s="132"/>
      <c r="I793" s="132"/>
    </row>
    <row r="794" spans="4:9">
      <c r="D794" s="132"/>
      <c r="E794" s="132"/>
      <c r="F794" s="132"/>
      <c r="G794" s="132"/>
      <c r="H794" s="132"/>
      <c r="I794" s="132"/>
    </row>
    <row r="795" spans="4:9">
      <c r="D795" s="132"/>
      <c r="E795" s="132"/>
      <c r="F795" s="132"/>
      <c r="G795" s="132"/>
      <c r="H795" s="132"/>
      <c r="I795" s="132"/>
    </row>
    <row r="796" spans="4:9">
      <c r="D796" s="132"/>
      <c r="E796" s="132"/>
      <c r="F796" s="132"/>
      <c r="G796" s="132"/>
      <c r="H796" s="132"/>
      <c r="I796" s="132"/>
    </row>
    <row r="797" spans="4:9">
      <c r="D797" s="132"/>
      <c r="E797" s="132"/>
      <c r="F797" s="132"/>
      <c r="G797" s="132"/>
      <c r="H797" s="132"/>
      <c r="I797" s="132"/>
    </row>
    <row r="798" spans="4:9">
      <c r="D798" s="132"/>
      <c r="E798" s="132"/>
      <c r="F798" s="132"/>
      <c r="G798" s="132"/>
      <c r="H798" s="132"/>
      <c r="I798" s="132"/>
    </row>
    <row r="799" spans="4:9">
      <c r="D799" s="132"/>
      <c r="E799" s="132"/>
      <c r="F799" s="132"/>
      <c r="G799" s="132"/>
      <c r="H799" s="132"/>
      <c r="I799" s="132"/>
    </row>
    <row r="800" spans="4:9">
      <c r="D800" s="132"/>
      <c r="E800" s="132"/>
      <c r="F800" s="132"/>
      <c r="G800" s="132"/>
      <c r="H800" s="132"/>
      <c r="I800" s="132"/>
    </row>
    <row r="801" spans="4:9">
      <c r="D801" s="132"/>
      <c r="E801" s="132"/>
      <c r="F801" s="132"/>
      <c r="G801" s="132"/>
      <c r="H801" s="132"/>
      <c r="I801" s="132"/>
    </row>
    <row r="802" spans="4:9">
      <c r="D802" s="132"/>
      <c r="E802" s="132"/>
      <c r="F802" s="132"/>
      <c r="G802" s="132"/>
      <c r="H802" s="132"/>
      <c r="I802" s="132"/>
    </row>
    <row r="803" spans="4:9">
      <c r="D803" s="132"/>
      <c r="E803" s="132"/>
      <c r="F803" s="132"/>
      <c r="G803" s="132"/>
      <c r="H803" s="132"/>
      <c r="I803" s="132"/>
    </row>
    <row r="804" spans="4:9">
      <c r="D804" s="132"/>
      <c r="E804" s="132"/>
      <c r="F804" s="132"/>
      <c r="G804" s="132"/>
      <c r="H804" s="132"/>
      <c r="I804" s="132"/>
    </row>
    <row r="805" spans="4:9">
      <c r="D805" s="132"/>
      <c r="E805" s="132"/>
      <c r="F805" s="132"/>
      <c r="G805" s="132"/>
      <c r="H805" s="132"/>
      <c r="I805" s="132"/>
    </row>
    <row r="806" spans="4:9">
      <c r="D806" s="132"/>
      <c r="E806" s="132"/>
      <c r="F806" s="132"/>
      <c r="G806" s="132"/>
      <c r="H806" s="132"/>
      <c r="I806" s="132"/>
    </row>
    <row r="807" spans="4:9">
      <c r="D807" s="132"/>
      <c r="E807" s="132"/>
      <c r="F807" s="132"/>
      <c r="G807" s="132"/>
      <c r="H807" s="132"/>
      <c r="I807" s="132"/>
    </row>
    <row r="808" spans="4:9">
      <c r="D808" s="132"/>
      <c r="E808" s="132"/>
      <c r="F808" s="132"/>
      <c r="G808" s="132"/>
      <c r="H808" s="132"/>
      <c r="I808" s="132"/>
    </row>
    <row r="809" spans="4:9">
      <c r="D809" s="132"/>
      <c r="E809" s="132"/>
      <c r="F809" s="132"/>
      <c r="G809" s="132"/>
      <c r="H809" s="132"/>
      <c r="I809" s="132"/>
    </row>
    <row r="810" spans="4:9">
      <c r="D810" s="132"/>
      <c r="E810" s="132"/>
      <c r="F810" s="132"/>
      <c r="G810" s="132"/>
      <c r="H810" s="132"/>
      <c r="I810" s="132"/>
    </row>
    <row r="811" spans="4:9">
      <c r="D811" s="132"/>
      <c r="E811" s="132"/>
      <c r="F811" s="132"/>
      <c r="G811" s="132"/>
      <c r="H811" s="132"/>
      <c r="I811" s="132"/>
    </row>
    <row r="812" spans="4:9">
      <c r="D812" s="132"/>
      <c r="E812" s="132"/>
      <c r="F812" s="132"/>
      <c r="G812" s="132"/>
      <c r="H812" s="132"/>
      <c r="I812" s="132"/>
    </row>
    <row r="813" spans="4:9">
      <c r="D813" s="132"/>
      <c r="E813" s="132"/>
      <c r="F813" s="132"/>
      <c r="G813" s="132"/>
      <c r="H813" s="132"/>
      <c r="I813" s="132"/>
    </row>
    <row r="814" spans="4:9">
      <c r="D814" s="132"/>
      <c r="E814" s="132"/>
      <c r="F814" s="132"/>
      <c r="G814" s="132"/>
      <c r="H814" s="132"/>
      <c r="I814" s="132"/>
    </row>
    <row r="815" spans="4:9">
      <c r="D815" s="132"/>
      <c r="E815" s="132"/>
      <c r="F815" s="132"/>
      <c r="G815" s="132"/>
      <c r="H815" s="132"/>
      <c r="I815" s="132"/>
    </row>
    <row r="816" spans="4:9">
      <c r="D816" s="132"/>
      <c r="E816" s="132"/>
      <c r="F816" s="132"/>
      <c r="G816" s="132"/>
      <c r="H816" s="132"/>
      <c r="I816" s="132"/>
    </row>
    <row r="817" spans="4:9">
      <c r="D817" s="132"/>
      <c r="E817" s="132"/>
      <c r="F817" s="132"/>
      <c r="G817" s="132"/>
      <c r="H817" s="132"/>
      <c r="I817" s="132"/>
    </row>
    <row r="818" spans="4:9">
      <c r="D818" s="132"/>
      <c r="E818" s="132"/>
      <c r="F818" s="132"/>
      <c r="G818" s="132"/>
      <c r="H818" s="132"/>
      <c r="I818" s="132"/>
    </row>
    <row r="819" spans="4:9">
      <c r="D819" s="132"/>
      <c r="E819" s="132"/>
      <c r="F819" s="132"/>
      <c r="G819" s="132"/>
      <c r="H819" s="132"/>
      <c r="I819" s="132"/>
    </row>
    <row r="820" spans="4:9">
      <c r="D820" s="132"/>
      <c r="E820" s="132"/>
      <c r="F820" s="132"/>
      <c r="G820" s="132"/>
      <c r="H820" s="132"/>
      <c r="I820" s="132"/>
    </row>
    <row r="821" spans="4:9">
      <c r="D821" s="132"/>
      <c r="E821" s="132"/>
      <c r="F821" s="132"/>
      <c r="G821" s="132"/>
      <c r="H821" s="132"/>
      <c r="I821" s="132"/>
    </row>
    <row r="822" spans="4:9">
      <c r="D822" s="132"/>
      <c r="E822" s="132"/>
      <c r="F822" s="132"/>
      <c r="G822" s="132"/>
      <c r="H822" s="132"/>
      <c r="I822" s="132"/>
    </row>
    <row r="823" spans="4:9">
      <c r="D823" s="132"/>
      <c r="E823" s="132"/>
      <c r="F823" s="132"/>
      <c r="G823" s="132"/>
      <c r="H823" s="132"/>
      <c r="I823" s="132"/>
    </row>
    <row r="824" spans="4:9">
      <c r="D824" s="132"/>
      <c r="E824" s="132"/>
      <c r="F824" s="132"/>
      <c r="G824" s="132"/>
      <c r="H824" s="132"/>
      <c r="I824" s="132"/>
    </row>
    <row r="825" spans="4:9">
      <c r="D825" s="132"/>
      <c r="E825" s="132"/>
      <c r="F825" s="132"/>
      <c r="G825" s="132"/>
      <c r="H825" s="132"/>
      <c r="I825" s="132"/>
    </row>
    <row r="826" spans="4:9">
      <c r="D826" s="132"/>
      <c r="E826" s="132"/>
      <c r="F826" s="132"/>
      <c r="G826" s="132"/>
      <c r="H826" s="132"/>
      <c r="I826" s="132"/>
    </row>
    <row r="827" spans="4:9">
      <c r="D827" s="132"/>
      <c r="E827" s="132"/>
      <c r="F827" s="132"/>
      <c r="G827" s="132"/>
      <c r="H827" s="132"/>
      <c r="I827" s="132"/>
    </row>
    <row r="828" spans="4:9">
      <c r="D828" s="132"/>
      <c r="E828" s="132"/>
      <c r="F828" s="132"/>
      <c r="G828" s="132"/>
      <c r="H828" s="132"/>
      <c r="I828" s="132"/>
    </row>
    <row r="829" spans="4:9">
      <c r="D829" s="132"/>
      <c r="E829" s="132"/>
      <c r="F829" s="132"/>
      <c r="G829" s="132"/>
      <c r="H829" s="132"/>
      <c r="I829" s="132"/>
    </row>
    <row r="830" spans="4:9">
      <c r="D830" s="132"/>
      <c r="E830" s="132"/>
      <c r="F830" s="132"/>
      <c r="G830" s="132"/>
      <c r="H830" s="132"/>
      <c r="I830" s="132"/>
    </row>
    <row r="831" spans="4:9">
      <c r="D831" s="132"/>
      <c r="E831" s="132"/>
      <c r="F831" s="132"/>
      <c r="G831" s="132"/>
      <c r="H831" s="132"/>
      <c r="I831" s="132"/>
    </row>
    <row r="832" spans="4:9">
      <c r="D832" s="132"/>
      <c r="E832" s="132"/>
      <c r="F832" s="132"/>
      <c r="G832" s="132"/>
      <c r="H832" s="132"/>
      <c r="I832" s="132"/>
    </row>
    <row r="833" spans="4:9">
      <c r="D833" s="132"/>
      <c r="E833" s="132"/>
      <c r="F833" s="132"/>
      <c r="G833" s="132"/>
      <c r="H833" s="132"/>
      <c r="I833" s="132"/>
    </row>
    <row r="834" spans="4:9">
      <c r="D834" s="132"/>
      <c r="E834" s="132"/>
      <c r="F834" s="132"/>
      <c r="G834" s="132"/>
      <c r="H834" s="132"/>
      <c r="I834" s="132"/>
    </row>
    <row r="835" spans="4:9">
      <c r="D835" s="132"/>
      <c r="E835" s="132"/>
      <c r="F835" s="132"/>
      <c r="G835" s="132"/>
      <c r="H835" s="132"/>
      <c r="I835" s="132"/>
    </row>
    <row r="836" spans="4:9">
      <c r="D836" s="132"/>
      <c r="E836" s="132"/>
      <c r="F836" s="132"/>
      <c r="G836" s="132"/>
      <c r="H836" s="132"/>
      <c r="I836" s="132"/>
    </row>
    <row r="837" spans="4:9">
      <c r="D837" s="132"/>
      <c r="E837" s="132"/>
      <c r="F837" s="132"/>
      <c r="G837" s="132"/>
      <c r="H837" s="132"/>
      <c r="I837" s="132"/>
    </row>
    <row r="838" spans="4:9">
      <c r="D838" s="132"/>
      <c r="E838" s="132"/>
      <c r="F838" s="132"/>
      <c r="G838" s="132"/>
      <c r="H838" s="132"/>
      <c r="I838" s="132"/>
    </row>
    <row r="839" spans="4:9">
      <c r="D839" s="132"/>
      <c r="E839" s="132"/>
      <c r="F839" s="132"/>
      <c r="G839" s="132"/>
      <c r="H839" s="132"/>
      <c r="I839" s="132"/>
    </row>
    <row r="840" spans="4:9">
      <c r="D840" s="132"/>
      <c r="E840" s="132"/>
      <c r="F840" s="132"/>
      <c r="G840" s="132"/>
      <c r="H840" s="132"/>
      <c r="I840" s="132"/>
    </row>
    <row r="841" spans="4:9">
      <c r="D841" s="132"/>
      <c r="E841" s="132"/>
      <c r="F841" s="132"/>
      <c r="G841" s="132"/>
      <c r="H841" s="132"/>
      <c r="I841" s="132"/>
    </row>
    <row r="842" spans="4:9">
      <c r="D842" s="132"/>
      <c r="E842" s="132"/>
      <c r="F842" s="132"/>
      <c r="G842" s="132"/>
      <c r="H842" s="132"/>
      <c r="I842" s="132"/>
    </row>
    <row r="843" spans="4:9">
      <c r="D843" s="132"/>
      <c r="E843" s="132"/>
      <c r="F843" s="132"/>
      <c r="G843" s="132"/>
      <c r="H843" s="132"/>
      <c r="I843" s="132"/>
    </row>
    <row r="844" spans="4:9">
      <c r="D844" s="132"/>
      <c r="E844" s="132"/>
      <c r="F844" s="132"/>
      <c r="G844" s="132"/>
      <c r="H844" s="132"/>
      <c r="I844" s="132"/>
    </row>
    <row r="845" spans="4:9">
      <c r="D845" s="132"/>
      <c r="E845" s="132"/>
      <c r="F845" s="132"/>
      <c r="G845" s="132"/>
      <c r="H845" s="132"/>
      <c r="I845" s="132"/>
    </row>
    <row r="846" spans="4:9">
      <c r="D846" s="132"/>
      <c r="E846" s="132"/>
      <c r="F846" s="132"/>
      <c r="G846" s="132"/>
      <c r="H846" s="132"/>
      <c r="I846" s="132"/>
    </row>
    <row r="847" spans="4:9">
      <c r="D847" s="132"/>
      <c r="E847" s="132"/>
      <c r="F847" s="132"/>
      <c r="G847" s="132"/>
      <c r="H847" s="132"/>
      <c r="I847" s="132"/>
    </row>
    <row r="848" spans="4:9">
      <c r="D848" s="132"/>
      <c r="E848" s="132"/>
      <c r="F848" s="132"/>
      <c r="G848" s="132"/>
      <c r="H848" s="132"/>
      <c r="I848" s="132"/>
    </row>
    <row r="849" spans="4:9">
      <c r="D849" s="132"/>
      <c r="E849" s="132"/>
      <c r="F849" s="132"/>
      <c r="G849" s="132"/>
      <c r="H849" s="132"/>
      <c r="I849" s="132"/>
    </row>
    <row r="850" spans="4:9">
      <c r="D850" s="132"/>
      <c r="E850" s="132"/>
      <c r="F850" s="132"/>
      <c r="G850" s="132"/>
      <c r="H850" s="132"/>
      <c r="I850" s="132"/>
    </row>
    <row r="851" spans="4:9">
      <c r="D851" s="132"/>
      <c r="E851" s="132"/>
      <c r="F851" s="132"/>
      <c r="G851" s="132"/>
      <c r="H851" s="132"/>
      <c r="I851" s="132"/>
    </row>
    <row r="852" spans="4:9">
      <c r="D852" s="132"/>
      <c r="E852" s="132"/>
      <c r="F852" s="132"/>
      <c r="G852" s="132"/>
      <c r="H852" s="132"/>
      <c r="I852" s="132"/>
    </row>
    <row r="853" spans="4:9">
      <c r="D853" s="132"/>
      <c r="E853" s="132"/>
      <c r="F853" s="132"/>
      <c r="G853" s="132"/>
      <c r="H853" s="132"/>
      <c r="I853" s="132"/>
    </row>
    <row r="854" spans="4:9">
      <c r="D854" s="132"/>
      <c r="E854" s="132"/>
      <c r="F854" s="132"/>
      <c r="G854" s="132"/>
      <c r="H854" s="132"/>
      <c r="I854" s="132"/>
    </row>
    <row r="855" spans="4:9">
      <c r="D855" s="132"/>
      <c r="E855" s="132"/>
      <c r="F855" s="132"/>
      <c r="G855" s="132"/>
      <c r="H855" s="132"/>
      <c r="I855" s="132"/>
    </row>
    <row r="856" spans="4:9">
      <c r="D856" s="132"/>
      <c r="E856" s="132"/>
      <c r="F856" s="132"/>
      <c r="G856" s="132"/>
      <c r="H856" s="132"/>
      <c r="I856" s="132"/>
    </row>
    <row r="857" spans="4:9">
      <c r="D857" s="132"/>
      <c r="E857" s="132"/>
      <c r="F857" s="132"/>
      <c r="G857" s="132"/>
      <c r="H857" s="132"/>
      <c r="I857" s="132"/>
    </row>
    <row r="858" spans="4:9">
      <c r="D858" s="132"/>
      <c r="E858" s="132"/>
      <c r="F858" s="132"/>
      <c r="G858" s="132"/>
      <c r="H858" s="132"/>
      <c r="I858" s="132"/>
    </row>
    <row r="859" spans="4:9">
      <c r="D859" s="132"/>
      <c r="E859" s="132"/>
      <c r="F859" s="132"/>
      <c r="G859" s="132"/>
      <c r="H859" s="132"/>
      <c r="I859" s="132"/>
    </row>
    <row r="860" spans="4:9">
      <c r="D860" s="132"/>
      <c r="E860" s="132"/>
      <c r="F860" s="132"/>
      <c r="G860" s="132"/>
      <c r="H860" s="132"/>
      <c r="I860" s="132"/>
    </row>
    <row r="861" spans="4:9">
      <c r="D861" s="132"/>
      <c r="E861" s="132"/>
      <c r="F861" s="132"/>
      <c r="G861" s="132"/>
      <c r="H861" s="132"/>
      <c r="I861" s="132"/>
    </row>
    <row r="862" spans="4:9">
      <c r="D862" s="132"/>
      <c r="E862" s="132"/>
      <c r="F862" s="132"/>
      <c r="G862" s="132"/>
      <c r="H862" s="132"/>
      <c r="I862" s="132"/>
    </row>
    <row r="863" spans="4:9">
      <c r="D863" s="132"/>
      <c r="E863" s="132"/>
      <c r="F863" s="132"/>
      <c r="G863" s="132"/>
      <c r="H863" s="132"/>
      <c r="I863" s="132"/>
    </row>
    <row r="864" spans="4:9">
      <c r="D864" s="132"/>
      <c r="E864" s="132"/>
      <c r="F864" s="132"/>
      <c r="G864" s="132"/>
      <c r="H864" s="132"/>
      <c r="I864" s="132"/>
    </row>
    <row r="865" spans="4:9">
      <c r="D865" s="132"/>
      <c r="E865" s="132"/>
      <c r="F865" s="132"/>
      <c r="G865" s="132"/>
      <c r="H865" s="132"/>
      <c r="I865" s="132"/>
    </row>
    <row r="866" spans="4:9">
      <c r="D866" s="132"/>
      <c r="E866" s="132"/>
      <c r="F866" s="132"/>
      <c r="G866" s="132"/>
      <c r="H866" s="132"/>
      <c r="I866" s="132"/>
    </row>
    <row r="867" spans="4:9">
      <c r="D867" s="132"/>
      <c r="E867" s="132"/>
      <c r="F867" s="132"/>
      <c r="G867" s="132"/>
      <c r="H867" s="132"/>
      <c r="I867" s="132"/>
    </row>
    <row r="868" spans="4:9">
      <c r="D868" s="132"/>
      <c r="E868" s="132"/>
      <c r="F868" s="132"/>
      <c r="G868" s="132"/>
      <c r="H868" s="132"/>
      <c r="I868" s="132"/>
    </row>
    <row r="869" spans="4:9">
      <c r="D869" s="132"/>
      <c r="E869" s="132"/>
      <c r="F869" s="132"/>
      <c r="G869" s="132"/>
      <c r="H869" s="132"/>
      <c r="I869" s="132"/>
    </row>
    <row r="870" spans="4:9">
      <c r="D870" s="132"/>
      <c r="E870" s="132"/>
      <c r="F870" s="132"/>
      <c r="G870" s="132"/>
      <c r="H870" s="132"/>
      <c r="I870" s="132"/>
    </row>
    <row r="871" spans="4:9">
      <c r="D871" s="132"/>
      <c r="E871" s="132"/>
      <c r="F871" s="132"/>
      <c r="G871" s="132"/>
      <c r="H871" s="132"/>
      <c r="I871" s="132"/>
    </row>
    <row r="872" spans="4:9">
      <c r="D872" s="132"/>
      <c r="E872" s="132"/>
      <c r="F872" s="132"/>
      <c r="G872" s="132"/>
      <c r="H872" s="132"/>
      <c r="I872" s="132"/>
    </row>
    <row r="873" spans="4:9">
      <c r="D873" s="132"/>
      <c r="E873" s="132"/>
      <c r="F873" s="132"/>
      <c r="G873" s="132"/>
      <c r="H873" s="132"/>
      <c r="I873" s="132"/>
    </row>
    <row r="874" spans="4:9">
      <c r="D874" s="132"/>
      <c r="E874" s="132"/>
      <c r="F874" s="132"/>
      <c r="G874" s="132"/>
      <c r="H874" s="132"/>
      <c r="I874" s="132"/>
    </row>
    <row r="875" spans="4:9">
      <c r="D875" s="132"/>
      <c r="E875" s="132"/>
      <c r="F875" s="132"/>
      <c r="G875" s="132"/>
      <c r="H875" s="132"/>
      <c r="I875" s="132"/>
    </row>
    <row r="876" spans="4:9">
      <c r="D876" s="132"/>
      <c r="E876" s="132"/>
      <c r="F876" s="132"/>
      <c r="G876" s="132"/>
      <c r="H876" s="132"/>
      <c r="I876" s="132"/>
    </row>
    <row r="877" spans="4:9">
      <c r="D877" s="132"/>
      <c r="E877" s="132"/>
      <c r="F877" s="132"/>
      <c r="G877" s="132"/>
      <c r="H877" s="132"/>
      <c r="I877" s="132"/>
    </row>
    <row r="878" spans="4:9">
      <c r="D878" s="132"/>
      <c r="E878" s="132"/>
      <c r="F878" s="132"/>
      <c r="G878" s="132"/>
      <c r="H878" s="132"/>
      <c r="I878" s="132"/>
    </row>
    <row r="879" spans="4:9">
      <c r="D879" s="132"/>
      <c r="E879" s="132"/>
      <c r="F879" s="132"/>
      <c r="G879" s="132"/>
      <c r="H879" s="132"/>
      <c r="I879" s="132"/>
    </row>
    <row r="880" spans="4:9">
      <c r="D880" s="132"/>
      <c r="E880" s="132"/>
      <c r="F880" s="132"/>
      <c r="G880" s="132"/>
      <c r="H880" s="132"/>
      <c r="I880" s="132"/>
    </row>
    <row r="881" spans="4:9">
      <c r="D881" s="132"/>
      <c r="E881" s="132"/>
      <c r="F881" s="132"/>
      <c r="G881" s="132"/>
      <c r="H881" s="132"/>
      <c r="I881" s="132"/>
    </row>
    <row r="882" spans="4:9">
      <c r="D882" s="132"/>
      <c r="E882" s="132"/>
      <c r="F882" s="132"/>
      <c r="G882" s="132"/>
      <c r="H882" s="132"/>
      <c r="I882" s="132"/>
    </row>
    <row r="883" spans="4:9">
      <c r="D883" s="132"/>
      <c r="E883" s="132"/>
      <c r="F883" s="132"/>
      <c r="G883" s="132"/>
      <c r="H883" s="132"/>
      <c r="I883" s="132"/>
    </row>
    <row r="884" spans="4:9">
      <c r="D884" s="132"/>
      <c r="E884" s="132"/>
      <c r="F884" s="132"/>
      <c r="G884" s="132"/>
      <c r="H884" s="132"/>
      <c r="I884" s="132"/>
    </row>
    <row r="885" spans="4:9">
      <c r="D885" s="132"/>
      <c r="E885" s="132"/>
      <c r="F885" s="132"/>
      <c r="G885" s="132"/>
      <c r="H885" s="132"/>
      <c r="I885" s="132"/>
    </row>
    <row r="886" spans="4:9">
      <c r="D886" s="132"/>
      <c r="E886" s="132"/>
      <c r="F886" s="132"/>
      <c r="G886" s="132"/>
      <c r="H886" s="132"/>
      <c r="I886" s="132"/>
    </row>
    <row r="887" spans="4:9">
      <c r="D887" s="132"/>
      <c r="E887" s="132"/>
      <c r="F887" s="132"/>
      <c r="G887" s="132"/>
      <c r="H887" s="132"/>
      <c r="I887" s="132"/>
    </row>
    <row r="888" spans="4:9">
      <c r="D888" s="132"/>
      <c r="E888" s="132"/>
      <c r="F888" s="132"/>
      <c r="G888" s="132"/>
      <c r="H888" s="132"/>
      <c r="I888" s="132"/>
    </row>
    <row r="889" spans="4:9">
      <c r="D889" s="132"/>
      <c r="E889" s="132"/>
      <c r="F889" s="132"/>
      <c r="G889" s="132"/>
      <c r="H889" s="132"/>
      <c r="I889" s="132"/>
    </row>
    <row r="890" spans="4:9">
      <c r="D890" s="132"/>
      <c r="E890" s="132"/>
      <c r="F890" s="132"/>
      <c r="G890" s="132"/>
      <c r="H890" s="132"/>
      <c r="I890" s="132"/>
    </row>
    <row r="891" spans="4:9">
      <c r="D891" s="132"/>
      <c r="E891" s="132"/>
      <c r="F891" s="132"/>
      <c r="G891" s="132"/>
      <c r="H891" s="132"/>
      <c r="I891" s="132"/>
    </row>
    <row r="892" spans="4:9">
      <c r="D892" s="132"/>
      <c r="E892" s="132"/>
      <c r="F892" s="132"/>
      <c r="G892" s="132"/>
      <c r="H892" s="132"/>
      <c r="I892" s="132"/>
    </row>
    <row r="893" spans="4:9">
      <c r="D893" s="132"/>
      <c r="E893" s="132"/>
      <c r="F893" s="132"/>
      <c r="G893" s="132"/>
      <c r="H893" s="132"/>
      <c r="I893" s="132"/>
    </row>
    <row r="894" spans="4:9">
      <c r="D894" s="132"/>
      <c r="E894" s="132"/>
      <c r="F894" s="132"/>
      <c r="G894" s="132"/>
      <c r="H894" s="132"/>
      <c r="I894" s="132"/>
    </row>
    <row r="895" spans="4:9">
      <c r="D895" s="132"/>
      <c r="E895" s="132"/>
      <c r="F895" s="132"/>
      <c r="G895" s="132"/>
      <c r="H895" s="132"/>
      <c r="I895" s="132"/>
    </row>
    <row r="896" spans="4:9">
      <c r="D896" s="132"/>
      <c r="E896" s="132"/>
      <c r="F896" s="132"/>
      <c r="G896" s="132"/>
      <c r="H896" s="132"/>
      <c r="I896" s="132"/>
    </row>
    <row r="897" spans="4:9">
      <c r="D897" s="132"/>
      <c r="E897" s="132"/>
      <c r="F897" s="132"/>
      <c r="G897" s="132"/>
      <c r="H897" s="132"/>
      <c r="I897" s="132"/>
    </row>
    <row r="898" spans="4:9">
      <c r="D898" s="132"/>
      <c r="E898" s="132"/>
      <c r="F898" s="132"/>
      <c r="G898" s="132"/>
      <c r="H898" s="132"/>
      <c r="I898" s="132"/>
    </row>
    <row r="899" spans="4:9">
      <c r="D899" s="132"/>
      <c r="E899" s="132"/>
      <c r="F899" s="132"/>
      <c r="G899" s="132"/>
      <c r="H899" s="132"/>
      <c r="I899" s="132"/>
    </row>
    <row r="900" spans="4:9">
      <c r="D900" s="132"/>
      <c r="E900" s="132"/>
      <c r="F900" s="132"/>
      <c r="G900" s="132"/>
      <c r="H900" s="132"/>
      <c r="I900" s="132"/>
    </row>
    <row r="901" spans="4:9">
      <c r="D901" s="132"/>
      <c r="E901" s="132"/>
      <c r="F901" s="132"/>
      <c r="G901" s="132"/>
      <c r="H901" s="132"/>
      <c r="I901" s="132"/>
    </row>
    <row r="902" spans="4:9">
      <c r="D902" s="132"/>
      <c r="E902" s="132"/>
      <c r="F902" s="132"/>
      <c r="G902" s="132"/>
      <c r="H902" s="132"/>
      <c r="I902" s="132"/>
    </row>
    <row r="903" spans="4:9">
      <c r="D903" s="132"/>
      <c r="E903" s="132"/>
      <c r="F903" s="132"/>
      <c r="G903" s="132"/>
      <c r="H903" s="132"/>
      <c r="I903" s="132"/>
    </row>
    <row r="904" spans="4:9">
      <c r="D904" s="132"/>
      <c r="E904" s="132"/>
      <c r="F904" s="132"/>
      <c r="G904" s="132"/>
      <c r="H904" s="132"/>
      <c r="I904" s="132"/>
    </row>
    <row r="905" spans="4:9">
      <c r="D905" s="132"/>
      <c r="E905" s="132"/>
      <c r="F905" s="132"/>
      <c r="G905" s="132"/>
      <c r="H905" s="132"/>
      <c r="I905" s="132"/>
    </row>
    <row r="906" spans="4:9">
      <c r="D906" s="132"/>
      <c r="E906" s="132"/>
      <c r="F906" s="132"/>
      <c r="G906" s="132"/>
      <c r="H906" s="132"/>
      <c r="I906" s="132"/>
    </row>
    <row r="907" spans="4:9">
      <c r="D907" s="132"/>
      <c r="E907" s="132"/>
      <c r="F907" s="132"/>
      <c r="G907" s="132"/>
      <c r="H907" s="132"/>
      <c r="I907" s="132"/>
    </row>
    <row r="908" spans="4:9">
      <c r="D908" s="132"/>
      <c r="E908" s="132"/>
      <c r="F908" s="132"/>
      <c r="G908" s="132"/>
      <c r="H908" s="132"/>
      <c r="I908" s="132"/>
    </row>
    <row r="909" spans="4:9">
      <c r="D909" s="132"/>
      <c r="E909" s="132"/>
      <c r="F909" s="132"/>
      <c r="G909" s="132"/>
      <c r="H909" s="132"/>
      <c r="I909" s="132"/>
    </row>
    <row r="910" spans="4:9">
      <c r="D910" s="132"/>
      <c r="E910" s="132"/>
      <c r="F910" s="132"/>
      <c r="G910" s="132"/>
      <c r="H910" s="132"/>
      <c r="I910" s="132"/>
    </row>
    <row r="911" spans="4:9">
      <c r="D911" s="132"/>
      <c r="E911" s="132"/>
      <c r="F911" s="132"/>
      <c r="G911" s="132"/>
      <c r="H911" s="132"/>
      <c r="I911" s="132"/>
    </row>
    <row r="912" spans="4:9">
      <c r="D912" s="132"/>
      <c r="E912" s="132"/>
      <c r="F912" s="132"/>
      <c r="G912" s="132"/>
      <c r="H912" s="132"/>
      <c r="I912" s="132"/>
    </row>
    <row r="913" spans="4:9">
      <c r="D913" s="132"/>
      <c r="E913" s="132"/>
      <c r="F913" s="132"/>
      <c r="G913" s="132"/>
      <c r="H913" s="132"/>
      <c r="I913" s="132"/>
    </row>
    <row r="914" spans="4:9">
      <c r="D914" s="132"/>
      <c r="E914" s="132"/>
      <c r="F914" s="132"/>
      <c r="G914" s="132"/>
      <c r="H914" s="132"/>
      <c r="I914" s="132"/>
    </row>
    <row r="915" spans="4:9">
      <c r="D915" s="132"/>
      <c r="E915" s="132"/>
      <c r="F915" s="132"/>
      <c r="G915" s="132"/>
      <c r="H915" s="132"/>
      <c r="I915" s="132"/>
    </row>
    <row r="916" spans="4:9">
      <c r="D916" s="132"/>
      <c r="E916" s="132"/>
      <c r="F916" s="132"/>
      <c r="G916" s="132"/>
      <c r="H916" s="132"/>
      <c r="I916" s="132"/>
    </row>
    <row r="917" spans="4:9">
      <c r="D917" s="132"/>
      <c r="E917" s="132"/>
      <c r="F917" s="132"/>
      <c r="G917" s="132"/>
      <c r="H917" s="132"/>
      <c r="I917" s="132"/>
    </row>
    <row r="918" spans="4:9">
      <c r="D918" s="132"/>
      <c r="E918" s="132"/>
      <c r="F918" s="132"/>
      <c r="G918" s="132"/>
      <c r="H918" s="132"/>
      <c r="I918" s="132"/>
    </row>
    <row r="919" spans="4:9">
      <c r="D919" s="132"/>
      <c r="E919" s="132"/>
      <c r="F919" s="132"/>
      <c r="G919" s="132"/>
      <c r="H919" s="132"/>
      <c r="I919" s="132"/>
    </row>
    <row r="920" spans="4:9">
      <c r="D920" s="132"/>
      <c r="E920" s="132"/>
      <c r="F920" s="132"/>
      <c r="G920" s="132"/>
      <c r="H920" s="132"/>
      <c r="I920" s="132"/>
    </row>
    <row r="921" spans="4:9">
      <c r="D921" s="132"/>
      <c r="E921" s="132"/>
      <c r="F921" s="132"/>
      <c r="G921" s="132"/>
      <c r="H921" s="132"/>
      <c r="I921" s="132"/>
    </row>
    <row r="922" spans="4:9">
      <c r="D922" s="132"/>
      <c r="E922" s="132"/>
      <c r="F922" s="132"/>
      <c r="G922" s="132"/>
      <c r="H922" s="132"/>
      <c r="I922" s="132"/>
    </row>
    <row r="923" spans="4:9">
      <c r="D923" s="132"/>
      <c r="E923" s="132"/>
      <c r="F923" s="132"/>
      <c r="G923" s="132"/>
      <c r="H923" s="132"/>
      <c r="I923" s="132"/>
    </row>
    <row r="924" spans="4:9">
      <c r="D924" s="132"/>
      <c r="E924" s="132"/>
      <c r="F924" s="132"/>
      <c r="G924" s="132"/>
      <c r="H924" s="132"/>
      <c r="I924" s="132"/>
    </row>
    <row r="925" spans="4:9">
      <c r="D925" s="132"/>
      <c r="E925" s="132"/>
      <c r="F925" s="132"/>
      <c r="G925" s="132"/>
      <c r="H925" s="132"/>
      <c r="I925" s="132"/>
    </row>
    <row r="926" spans="4:9">
      <c r="D926" s="132"/>
      <c r="E926" s="132"/>
      <c r="F926" s="132"/>
      <c r="G926" s="132"/>
      <c r="H926" s="132"/>
      <c r="I926" s="132"/>
    </row>
    <row r="927" spans="4:9">
      <c r="D927" s="132"/>
      <c r="E927" s="132"/>
      <c r="F927" s="132"/>
      <c r="G927" s="132"/>
      <c r="H927" s="132"/>
      <c r="I927" s="132"/>
    </row>
    <row r="928" spans="4:9">
      <c r="D928" s="132"/>
      <c r="E928" s="132"/>
      <c r="F928" s="132"/>
      <c r="G928" s="132"/>
      <c r="H928" s="132"/>
      <c r="I928" s="132"/>
    </row>
    <row r="929" spans="4:9">
      <c r="D929" s="132"/>
      <c r="E929" s="132"/>
      <c r="F929" s="132"/>
      <c r="G929" s="132"/>
      <c r="H929" s="132"/>
      <c r="I929" s="132"/>
    </row>
    <row r="930" spans="4:9">
      <c r="D930" s="132"/>
      <c r="E930" s="132"/>
      <c r="F930" s="132"/>
      <c r="G930" s="132"/>
      <c r="H930" s="132"/>
      <c r="I930" s="132"/>
    </row>
    <row r="931" spans="4:9">
      <c r="D931" s="132"/>
      <c r="E931" s="132"/>
      <c r="F931" s="132"/>
      <c r="G931" s="132"/>
      <c r="H931" s="132"/>
      <c r="I931" s="132"/>
    </row>
    <row r="932" spans="4:9">
      <c r="D932" s="132"/>
      <c r="E932" s="132"/>
      <c r="F932" s="132"/>
      <c r="G932" s="132"/>
      <c r="H932" s="132"/>
      <c r="I932" s="132"/>
    </row>
    <row r="933" spans="4:9">
      <c r="D933" s="132"/>
      <c r="E933" s="132"/>
      <c r="F933" s="132"/>
      <c r="G933" s="132"/>
      <c r="H933" s="132"/>
      <c r="I933" s="132"/>
    </row>
    <row r="934" spans="4:9">
      <c r="D934" s="132"/>
      <c r="E934" s="132"/>
      <c r="F934" s="132"/>
      <c r="G934" s="132"/>
      <c r="H934" s="132"/>
      <c r="I934" s="132"/>
    </row>
    <row r="935" spans="4:9">
      <c r="D935" s="132"/>
      <c r="E935" s="132"/>
      <c r="F935" s="132"/>
      <c r="G935" s="132"/>
      <c r="H935" s="132"/>
      <c r="I935" s="132"/>
    </row>
    <row r="936" spans="4:9">
      <c r="D936" s="132"/>
      <c r="E936" s="132"/>
      <c r="F936" s="132"/>
      <c r="G936" s="132"/>
      <c r="H936" s="132"/>
      <c r="I936" s="132"/>
    </row>
    <row r="937" spans="4:9">
      <c r="D937" s="132"/>
      <c r="E937" s="132"/>
      <c r="F937" s="132"/>
      <c r="G937" s="132"/>
      <c r="H937" s="132"/>
      <c r="I937" s="132"/>
    </row>
    <row r="938" spans="4:9">
      <c r="D938" s="132"/>
      <c r="E938" s="132"/>
      <c r="F938" s="132"/>
      <c r="G938" s="132"/>
      <c r="H938" s="132"/>
      <c r="I938" s="132"/>
    </row>
    <row r="939" spans="4:9">
      <c r="D939" s="132"/>
      <c r="E939" s="132"/>
      <c r="F939" s="132"/>
      <c r="G939" s="132"/>
      <c r="H939" s="132"/>
      <c r="I939" s="132"/>
    </row>
    <row r="940" spans="4:9">
      <c r="D940" s="132"/>
      <c r="E940" s="132"/>
      <c r="F940" s="132"/>
      <c r="G940" s="132"/>
      <c r="H940" s="132"/>
      <c r="I940" s="132"/>
    </row>
    <row r="941" spans="4:9">
      <c r="D941" s="132"/>
      <c r="E941" s="132"/>
      <c r="F941" s="132"/>
      <c r="G941" s="132"/>
      <c r="H941" s="132"/>
      <c r="I941" s="132"/>
    </row>
    <row r="942" spans="4:9">
      <c r="D942" s="132"/>
      <c r="E942" s="132"/>
      <c r="F942" s="132"/>
      <c r="G942" s="132"/>
      <c r="H942" s="132"/>
      <c r="I942" s="132"/>
    </row>
    <row r="943" spans="4:9">
      <c r="D943" s="132"/>
      <c r="E943" s="132"/>
      <c r="F943" s="132"/>
      <c r="G943" s="132"/>
      <c r="H943" s="132"/>
      <c r="I943" s="132"/>
    </row>
    <row r="944" spans="4:9">
      <c r="D944" s="132"/>
      <c r="E944" s="132"/>
      <c r="F944" s="132"/>
      <c r="G944" s="132"/>
      <c r="H944" s="132"/>
      <c r="I944" s="132"/>
    </row>
    <row r="945" spans="4:9">
      <c r="D945" s="132"/>
      <c r="E945" s="132"/>
      <c r="F945" s="132"/>
      <c r="G945" s="132"/>
      <c r="H945" s="132"/>
      <c r="I945" s="132"/>
    </row>
    <row r="946" spans="4:9">
      <c r="D946" s="132"/>
      <c r="E946" s="132"/>
      <c r="F946" s="132"/>
      <c r="G946" s="132"/>
      <c r="H946" s="132"/>
      <c r="I946" s="132"/>
    </row>
    <row r="947" spans="4:9">
      <c r="D947" s="132"/>
      <c r="E947" s="132"/>
      <c r="F947" s="132"/>
      <c r="G947" s="132"/>
      <c r="H947" s="132"/>
      <c r="I947" s="132"/>
    </row>
    <row r="948" spans="4:9">
      <c r="D948" s="132"/>
      <c r="E948" s="132"/>
      <c r="F948" s="132"/>
      <c r="G948" s="132"/>
      <c r="H948" s="132"/>
      <c r="I948" s="132"/>
    </row>
    <row r="949" spans="4:9">
      <c r="D949" s="132"/>
      <c r="E949" s="132"/>
      <c r="F949" s="132"/>
      <c r="G949" s="132"/>
      <c r="H949" s="132"/>
      <c r="I949" s="132"/>
    </row>
    <row r="950" spans="4:9">
      <c r="D950" s="132"/>
      <c r="E950" s="132"/>
      <c r="F950" s="132"/>
      <c r="G950" s="132"/>
      <c r="H950" s="132"/>
      <c r="I950" s="132"/>
    </row>
    <row r="951" spans="4:9">
      <c r="D951" s="132"/>
      <c r="E951" s="132"/>
      <c r="F951" s="132"/>
      <c r="G951" s="132"/>
      <c r="H951" s="132"/>
      <c r="I951" s="132"/>
    </row>
    <row r="952" spans="4:9">
      <c r="D952" s="132"/>
      <c r="E952" s="132"/>
      <c r="F952" s="132"/>
      <c r="G952" s="132"/>
      <c r="H952" s="132"/>
      <c r="I952" s="132"/>
    </row>
    <row r="953" spans="4:9">
      <c r="D953" s="132"/>
      <c r="E953" s="132"/>
      <c r="F953" s="132"/>
      <c r="G953" s="132"/>
      <c r="H953" s="132"/>
      <c r="I953" s="132"/>
    </row>
    <row r="954" spans="4:9">
      <c r="D954" s="132"/>
      <c r="E954" s="132"/>
      <c r="F954" s="132"/>
      <c r="G954" s="132"/>
      <c r="H954" s="132"/>
      <c r="I954" s="132"/>
    </row>
    <row r="955" spans="4:9">
      <c r="D955" s="132"/>
      <c r="E955" s="132"/>
      <c r="F955" s="132"/>
      <c r="G955" s="132"/>
      <c r="H955" s="132"/>
      <c r="I955" s="132"/>
    </row>
    <row r="956" spans="4:9">
      <c r="D956" s="132"/>
      <c r="E956" s="132"/>
      <c r="F956" s="132"/>
      <c r="G956" s="132"/>
      <c r="H956" s="132"/>
      <c r="I956" s="132"/>
    </row>
    <row r="957" spans="4:9">
      <c r="D957" s="132"/>
      <c r="E957" s="132"/>
      <c r="F957" s="132"/>
      <c r="G957" s="132"/>
      <c r="H957" s="132"/>
      <c r="I957" s="132"/>
    </row>
    <row r="958" spans="4:9">
      <c r="D958" s="132"/>
      <c r="E958" s="132"/>
      <c r="F958" s="132"/>
      <c r="G958" s="132"/>
      <c r="H958" s="132"/>
      <c r="I958" s="132"/>
    </row>
    <row r="959" spans="4:9">
      <c r="D959" s="132"/>
      <c r="E959" s="132"/>
      <c r="F959" s="132"/>
      <c r="G959" s="132"/>
      <c r="H959" s="132"/>
      <c r="I959" s="132"/>
    </row>
    <row r="960" spans="4:9">
      <c r="D960" s="132"/>
      <c r="E960" s="132"/>
      <c r="F960" s="132"/>
      <c r="G960" s="132"/>
      <c r="H960" s="132"/>
      <c r="I960" s="132"/>
    </row>
    <row r="961" spans="4:9">
      <c r="D961" s="132"/>
      <c r="E961" s="132"/>
      <c r="F961" s="132"/>
      <c r="G961" s="132"/>
      <c r="H961" s="132"/>
      <c r="I961" s="132"/>
    </row>
    <row r="962" spans="4:9">
      <c r="D962" s="132"/>
      <c r="E962" s="132"/>
      <c r="F962" s="132"/>
      <c r="G962" s="132"/>
      <c r="H962" s="132"/>
      <c r="I962" s="132"/>
    </row>
    <row r="963" spans="4:9">
      <c r="D963" s="132"/>
      <c r="E963" s="132"/>
      <c r="F963" s="132"/>
      <c r="G963" s="132"/>
      <c r="H963" s="132"/>
      <c r="I963" s="132"/>
    </row>
    <row r="964" spans="4:9">
      <c r="D964" s="132"/>
      <c r="E964" s="132"/>
      <c r="F964" s="132"/>
      <c r="G964" s="132"/>
      <c r="H964" s="132"/>
      <c r="I964" s="132"/>
    </row>
    <row r="965" spans="4:9">
      <c r="D965" s="132"/>
      <c r="E965" s="132"/>
      <c r="F965" s="132"/>
      <c r="G965" s="132"/>
      <c r="H965" s="132"/>
      <c r="I965" s="132"/>
    </row>
    <row r="966" spans="4:9">
      <c r="D966" s="132"/>
      <c r="E966" s="132"/>
      <c r="F966" s="132"/>
      <c r="G966" s="132"/>
      <c r="H966" s="132"/>
      <c r="I966" s="132"/>
    </row>
    <row r="967" spans="4:9">
      <c r="D967" s="132"/>
      <c r="E967" s="132"/>
      <c r="F967" s="132"/>
      <c r="G967" s="132"/>
      <c r="H967" s="132"/>
      <c r="I967" s="132"/>
    </row>
    <row r="968" spans="4:9">
      <c r="D968" s="132"/>
      <c r="E968" s="132"/>
      <c r="F968" s="132"/>
      <c r="G968" s="132"/>
      <c r="H968" s="132"/>
      <c r="I968" s="132"/>
    </row>
    <row r="969" spans="4:9">
      <c r="D969" s="132"/>
      <c r="E969" s="132"/>
      <c r="F969" s="132"/>
      <c r="G969" s="132"/>
      <c r="H969" s="132"/>
      <c r="I969" s="132"/>
    </row>
    <row r="970" spans="4:9">
      <c r="D970" s="132"/>
      <c r="E970" s="132"/>
      <c r="F970" s="132"/>
      <c r="G970" s="132"/>
      <c r="H970" s="132"/>
      <c r="I970" s="132"/>
    </row>
    <row r="971" spans="4:9">
      <c r="D971" s="132"/>
      <c r="E971" s="132"/>
      <c r="F971" s="132"/>
      <c r="G971" s="132"/>
      <c r="H971" s="132"/>
      <c r="I971" s="132"/>
    </row>
    <row r="972" spans="4:9">
      <c r="D972" s="132"/>
      <c r="E972" s="132"/>
      <c r="F972" s="132"/>
      <c r="G972" s="132"/>
      <c r="H972" s="132"/>
      <c r="I972" s="132"/>
    </row>
    <row r="973" spans="4:9">
      <c r="D973" s="132"/>
      <c r="E973" s="132"/>
      <c r="F973" s="132"/>
      <c r="G973" s="132"/>
      <c r="H973" s="132"/>
      <c r="I973" s="132"/>
    </row>
    <row r="974" spans="4:9">
      <c r="D974" s="132"/>
      <c r="E974" s="132"/>
      <c r="F974" s="132"/>
      <c r="G974" s="132"/>
      <c r="H974" s="132"/>
      <c r="I974" s="132"/>
    </row>
    <row r="975" spans="4:9">
      <c r="D975" s="132"/>
      <c r="E975" s="132"/>
      <c r="F975" s="132"/>
      <c r="G975" s="132"/>
      <c r="H975" s="132"/>
      <c r="I975" s="132"/>
    </row>
    <row r="976" spans="4:9">
      <c r="D976" s="132"/>
      <c r="E976" s="132"/>
      <c r="F976" s="132"/>
      <c r="G976" s="132"/>
      <c r="H976" s="132"/>
      <c r="I976" s="132"/>
    </row>
    <row r="977" spans="4:9">
      <c r="D977" s="132"/>
      <c r="E977" s="132"/>
      <c r="F977" s="132"/>
      <c r="G977" s="132"/>
      <c r="H977" s="132"/>
      <c r="I977" s="132"/>
    </row>
    <row r="978" spans="4:9">
      <c r="D978" s="132"/>
      <c r="E978" s="132"/>
      <c r="F978" s="132"/>
      <c r="G978" s="132"/>
      <c r="H978" s="132"/>
      <c r="I978" s="132"/>
    </row>
    <row r="979" spans="4:9">
      <c r="D979" s="132"/>
      <c r="E979" s="132"/>
      <c r="F979" s="132"/>
      <c r="G979" s="132"/>
      <c r="H979" s="132"/>
      <c r="I979" s="132"/>
    </row>
    <row r="980" spans="4:9">
      <c r="D980" s="132"/>
      <c r="E980" s="132"/>
      <c r="F980" s="132"/>
      <c r="G980" s="132"/>
      <c r="H980" s="132"/>
      <c r="I980" s="132"/>
    </row>
    <row r="981" spans="4:9">
      <c r="D981" s="132"/>
      <c r="E981" s="132"/>
      <c r="F981" s="132"/>
      <c r="G981" s="132"/>
      <c r="H981" s="132"/>
      <c r="I981" s="132"/>
    </row>
    <row r="982" spans="4:9">
      <c r="D982" s="132"/>
      <c r="E982" s="132"/>
      <c r="F982" s="132"/>
      <c r="G982" s="132"/>
      <c r="H982" s="132"/>
      <c r="I982" s="132"/>
    </row>
    <row r="983" spans="4:9">
      <c r="D983" s="132"/>
      <c r="E983" s="132"/>
      <c r="F983" s="132"/>
      <c r="G983" s="132"/>
      <c r="H983" s="132"/>
      <c r="I983" s="132"/>
    </row>
    <row r="984" spans="4:9">
      <c r="D984" s="132"/>
      <c r="E984" s="132"/>
      <c r="F984" s="132"/>
      <c r="G984" s="132"/>
      <c r="H984" s="132"/>
      <c r="I984" s="132"/>
    </row>
    <row r="985" spans="4:9">
      <c r="D985" s="132"/>
      <c r="E985" s="132"/>
      <c r="F985" s="132"/>
      <c r="G985" s="132"/>
      <c r="H985" s="132"/>
      <c r="I985" s="132"/>
    </row>
    <row r="986" spans="4:9">
      <c r="D986" s="132"/>
      <c r="E986" s="132"/>
      <c r="F986" s="132"/>
      <c r="G986" s="132"/>
      <c r="H986" s="132"/>
      <c r="I986" s="132"/>
    </row>
    <row r="987" spans="4:9">
      <c r="D987" s="132"/>
      <c r="E987" s="132"/>
      <c r="F987" s="132"/>
      <c r="G987" s="132"/>
      <c r="H987" s="132"/>
      <c r="I987" s="132"/>
    </row>
    <row r="988" spans="4:9">
      <c r="D988" s="132"/>
      <c r="E988" s="132"/>
      <c r="F988" s="132"/>
      <c r="G988" s="132"/>
      <c r="H988" s="132"/>
      <c r="I988" s="132"/>
    </row>
    <row r="989" spans="4:9">
      <c r="D989" s="132"/>
      <c r="E989" s="132"/>
      <c r="F989" s="132"/>
      <c r="G989" s="132"/>
      <c r="H989" s="132"/>
      <c r="I989" s="132"/>
    </row>
    <row r="990" spans="4:9">
      <c r="D990" s="132"/>
      <c r="E990" s="132"/>
      <c r="F990" s="132"/>
      <c r="G990" s="132"/>
      <c r="H990" s="132"/>
      <c r="I990" s="132"/>
    </row>
    <row r="991" spans="4:9">
      <c r="D991" s="132"/>
      <c r="E991" s="132"/>
      <c r="F991" s="132"/>
      <c r="G991" s="132"/>
      <c r="H991" s="132"/>
      <c r="I991" s="132"/>
    </row>
    <row r="992" spans="4:9">
      <c r="D992" s="132"/>
      <c r="E992" s="132"/>
      <c r="F992" s="132"/>
      <c r="G992" s="132"/>
      <c r="H992" s="132"/>
      <c r="I992" s="132"/>
    </row>
    <row r="993" spans="4:9">
      <c r="D993" s="132"/>
      <c r="E993" s="132"/>
      <c r="F993" s="132"/>
      <c r="G993" s="132"/>
      <c r="H993" s="132"/>
      <c r="I993" s="132"/>
    </row>
    <row r="994" spans="4:9">
      <c r="D994" s="132"/>
      <c r="E994" s="132"/>
      <c r="F994" s="132"/>
      <c r="G994" s="132"/>
      <c r="H994" s="132"/>
      <c r="I994" s="132"/>
    </row>
    <row r="995" spans="4:9">
      <c r="D995" s="132"/>
      <c r="E995" s="132"/>
      <c r="F995" s="132"/>
      <c r="G995" s="132"/>
      <c r="H995" s="132"/>
      <c r="I995" s="132"/>
    </row>
    <row r="996" spans="4:9">
      <c r="D996" s="132"/>
      <c r="E996" s="132"/>
      <c r="F996" s="132"/>
      <c r="G996" s="132"/>
      <c r="H996" s="132"/>
      <c r="I996" s="132"/>
    </row>
    <row r="997" spans="4:9">
      <c r="D997" s="132"/>
      <c r="E997" s="132"/>
      <c r="F997" s="132"/>
      <c r="G997" s="132"/>
      <c r="H997" s="132"/>
      <c r="I997" s="132"/>
    </row>
    <row r="998" spans="4:9">
      <c r="D998" s="132"/>
      <c r="E998" s="132"/>
      <c r="F998" s="132"/>
      <c r="G998" s="132"/>
      <c r="H998" s="132"/>
      <c r="I998" s="132"/>
    </row>
    <row r="999" spans="4:9">
      <c r="D999" s="132"/>
      <c r="E999" s="132"/>
      <c r="F999" s="132"/>
      <c r="G999" s="132"/>
      <c r="H999" s="132"/>
      <c r="I999" s="132"/>
    </row>
    <row r="1000" spans="4:9">
      <c r="D1000" s="132"/>
      <c r="E1000" s="132"/>
      <c r="F1000" s="132"/>
      <c r="G1000" s="132"/>
      <c r="H1000" s="132"/>
      <c r="I1000" s="132"/>
    </row>
    <row r="1001" spans="4:9">
      <c r="D1001" s="132"/>
      <c r="E1001" s="132"/>
      <c r="F1001" s="132"/>
      <c r="G1001" s="132"/>
      <c r="H1001" s="132"/>
      <c r="I1001" s="132"/>
    </row>
    <row r="1002" spans="4:9">
      <c r="D1002" s="132"/>
      <c r="E1002" s="132"/>
      <c r="F1002" s="132"/>
      <c r="G1002" s="132"/>
      <c r="H1002" s="132"/>
      <c r="I1002" s="132"/>
    </row>
    <row r="1003" spans="4:9">
      <c r="D1003" s="132"/>
      <c r="E1003" s="132"/>
      <c r="F1003" s="132"/>
      <c r="G1003" s="132"/>
      <c r="H1003" s="132"/>
      <c r="I1003" s="132"/>
    </row>
    <row r="1004" spans="4:9">
      <c r="D1004" s="132"/>
      <c r="E1004" s="132"/>
      <c r="F1004" s="132"/>
      <c r="G1004" s="132"/>
      <c r="H1004" s="132"/>
      <c r="I1004" s="132"/>
    </row>
    <row r="1005" spans="4:9">
      <c r="D1005" s="132"/>
      <c r="E1005" s="132"/>
      <c r="F1005" s="132"/>
      <c r="G1005" s="132"/>
      <c r="H1005" s="132"/>
      <c r="I1005" s="132"/>
    </row>
    <row r="1006" spans="4:9">
      <c r="D1006" s="132"/>
      <c r="E1006" s="132"/>
      <c r="F1006" s="132"/>
      <c r="G1006" s="132"/>
      <c r="H1006" s="132"/>
      <c r="I1006" s="132"/>
    </row>
    <row r="1007" spans="4:9">
      <c r="D1007" s="132"/>
      <c r="E1007" s="132"/>
      <c r="F1007" s="132"/>
      <c r="G1007" s="132"/>
      <c r="H1007" s="132"/>
      <c r="I1007" s="132"/>
    </row>
    <row r="1008" spans="4:9">
      <c r="D1008" s="132"/>
      <c r="E1008" s="132"/>
      <c r="F1008" s="132"/>
      <c r="G1008" s="132"/>
      <c r="H1008" s="132"/>
      <c r="I1008" s="132"/>
    </row>
    <row r="1009" spans="4:9">
      <c r="D1009" s="132"/>
      <c r="E1009" s="132"/>
      <c r="F1009" s="132"/>
      <c r="G1009" s="132"/>
      <c r="H1009" s="132"/>
      <c r="I1009" s="132"/>
    </row>
    <row r="1010" spans="4:9">
      <c r="D1010" s="132"/>
      <c r="E1010" s="132"/>
      <c r="F1010" s="132"/>
      <c r="G1010" s="132"/>
      <c r="H1010" s="132"/>
      <c r="I1010" s="132"/>
    </row>
    <row r="1011" spans="4:9">
      <c r="D1011" s="132"/>
      <c r="E1011" s="132"/>
      <c r="F1011" s="132"/>
      <c r="G1011" s="132"/>
      <c r="H1011" s="132"/>
      <c r="I1011" s="132"/>
    </row>
    <row r="1012" spans="4:9">
      <c r="D1012" s="132"/>
      <c r="E1012" s="132"/>
      <c r="F1012" s="132"/>
      <c r="G1012" s="132"/>
      <c r="H1012" s="132"/>
      <c r="I1012" s="132"/>
    </row>
    <row r="1013" spans="4:9">
      <c r="D1013" s="132"/>
      <c r="E1013" s="132"/>
      <c r="F1013" s="132"/>
      <c r="G1013" s="132"/>
      <c r="H1013" s="132"/>
      <c r="I1013" s="132"/>
    </row>
    <row r="1014" spans="4:9">
      <c r="D1014" s="132"/>
      <c r="E1014" s="132"/>
      <c r="F1014" s="132"/>
      <c r="G1014" s="132"/>
      <c r="H1014" s="132"/>
      <c r="I1014" s="132"/>
    </row>
    <row r="1015" spans="4:9">
      <c r="D1015" s="132"/>
      <c r="E1015" s="132"/>
      <c r="F1015" s="132"/>
      <c r="G1015" s="132"/>
      <c r="H1015" s="132"/>
      <c r="I1015" s="132"/>
    </row>
    <row r="1016" spans="4:9">
      <c r="D1016" s="132"/>
      <c r="E1016" s="132"/>
      <c r="F1016" s="132"/>
      <c r="G1016" s="132"/>
      <c r="H1016" s="132"/>
      <c r="I1016" s="132"/>
    </row>
    <row r="1017" spans="4:9">
      <c r="D1017" s="132"/>
      <c r="E1017" s="132"/>
      <c r="F1017" s="132"/>
      <c r="G1017" s="132"/>
      <c r="H1017" s="132"/>
      <c r="I1017" s="132"/>
    </row>
    <row r="1018" spans="4:9">
      <c r="D1018" s="132"/>
      <c r="E1018" s="132"/>
      <c r="F1018" s="132"/>
      <c r="G1018" s="132"/>
      <c r="H1018" s="132"/>
      <c r="I1018" s="132"/>
    </row>
    <row r="1019" spans="4:9">
      <c r="D1019" s="132"/>
      <c r="E1019" s="132"/>
      <c r="F1019" s="132"/>
      <c r="G1019" s="132"/>
      <c r="H1019" s="132"/>
      <c r="I1019" s="132"/>
    </row>
    <row r="1020" spans="4:9">
      <c r="D1020" s="132"/>
      <c r="E1020" s="132"/>
      <c r="F1020" s="132"/>
      <c r="G1020" s="132"/>
      <c r="H1020" s="132"/>
      <c r="I1020" s="132"/>
    </row>
    <row r="1021" spans="4:9">
      <c r="D1021" s="132"/>
      <c r="E1021" s="132"/>
      <c r="F1021" s="132"/>
      <c r="G1021" s="132"/>
      <c r="H1021" s="132"/>
      <c r="I1021" s="132"/>
    </row>
    <row r="1022" spans="4:9">
      <c r="D1022" s="132"/>
      <c r="E1022" s="132"/>
      <c r="F1022" s="132"/>
      <c r="G1022" s="132"/>
      <c r="H1022" s="132"/>
      <c r="I1022" s="132"/>
    </row>
    <row r="1023" spans="4:9">
      <c r="D1023" s="132"/>
      <c r="E1023" s="132"/>
      <c r="F1023" s="132"/>
      <c r="G1023" s="132"/>
      <c r="H1023" s="132"/>
      <c r="I1023" s="132"/>
    </row>
    <row r="1024" spans="4:9">
      <c r="D1024" s="132"/>
      <c r="E1024" s="132"/>
      <c r="F1024" s="132"/>
      <c r="G1024" s="132"/>
      <c r="H1024" s="132"/>
      <c r="I1024" s="132"/>
    </row>
    <row r="1025" spans="4:9">
      <c r="D1025" s="132"/>
      <c r="E1025" s="132"/>
      <c r="F1025" s="132"/>
      <c r="G1025" s="132"/>
      <c r="H1025" s="132"/>
      <c r="I1025" s="132"/>
    </row>
    <row r="1026" spans="4:9">
      <c r="D1026" s="132"/>
      <c r="E1026" s="132"/>
      <c r="F1026" s="132"/>
      <c r="G1026" s="132"/>
      <c r="H1026" s="132"/>
      <c r="I1026" s="132"/>
    </row>
    <row r="1027" spans="4:9">
      <c r="D1027" s="132"/>
      <c r="E1027" s="132"/>
      <c r="F1027" s="132"/>
      <c r="G1027" s="132"/>
      <c r="H1027" s="132"/>
      <c r="I1027" s="132"/>
    </row>
    <row r="1028" spans="4:9">
      <c r="D1028" s="132"/>
      <c r="E1028" s="132"/>
      <c r="F1028" s="132"/>
      <c r="G1028" s="132"/>
      <c r="H1028" s="132"/>
      <c r="I1028" s="132"/>
    </row>
    <row r="1029" spans="4:9">
      <c r="D1029" s="132"/>
      <c r="E1029" s="132"/>
      <c r="F1029" s="132"/>
      <c r="G1029" s="132"/>
      <c r="H1029" s="132"/>
      <c r="I1029" s="132"/>
    </row>
    <row r="1030" spans="4:9">
      <c r="D1030" s="132"/>
      <c r="E1030" s="132"/>
      <c r="F1030" s="132"/>
      <c r="G1030" s="132"/>
      <c r="H1030" s="132"/>
      <c r="I1030" s="132"/>
    </row>
    <row r="1031" spans="4:9">
      <c r="D1031" s="132"/>
      <c r="E1031" s="132"/>
      <c r="F1031" s="132"/>
      <c r="G1031" s="132"/>
      <c r="H1031" s="132"/>
      <c r="I1031" s="132"/>
    </row>
    <row r="1032" spans="4:9">
      <c r="D1032" s="132"/>
      <c r="E1032" s="132"/>
      <c r="F1032" s="132"/>
      <c r="G1032" s="132"/>
      <c r="H1032" s="132"/>
      <c r="I1032" s="132"/>
    </row>
    <row r="1033" spans="4:9">
      <c r="D1033" s="132"/>
      <c r="E1033" s="132"/>
      <c r="F1033" s="132"/>
      <c r="G1033" s="132"/>
      <c r="H1033" s="132"/>
      <c r="I1033" s="132"/>
    </row>
    <row r="1034" spans="4:9">
      <c r="D1034" s="132"/>
      <c r="E1034" s="132"/>
      <c r="F1034" s="132"/>
      <c r="G1034" s="132"/>
      <c r="H1034" s="132"/>
      <c r="I1034" s="132"/>
    </row>
    <row r="1035" spans="4:9">
      <c r="D1035" s="132"/>
      <c r="E1035" s="132"/>
      <c r="F1035" s="132"/>
      <c r="G1035" s="132"/>
      <c r="H1035" s="132"/>
      <c r="I1035" s="132"/>
    </row>
    <row r="1036" spans="4:9">
      <c r="D1036" s="132"/>
      <c r="E1036" s="132"/>
      <c r="F1036" s="132"/>
      <c r="G1036" s="132"/>
      <c r="H1036" s="132"/>
      <c r="I1036" s="132"/>
    </row>
    <row r="1037" spans="4:9">
      <c r="D1037" s="132"/>
      <c r="E1037" s="132"/>
      <c r="F1037" s="132"/>
      <c r="G1037" s="132"/>
      <c r="H1037" s="132"/>
      <c r="I1037" s="132"/>
    </row>
    <row r="1038" spans="4:9">
      <c r="D1038" s="132"/>
      <c r="E1038" s="132"/>
      <c r="F1038" s="132"/>
      <c r="G1038" s="132"/>
      <c r="H1038" s="132"/>
      <c r="I1038" s="132"/>
    </row>
    <row r="1039" spans="4:9">
      <c r="D1039" s="132"/>
      <c r="E1039" s="132"/>
      <c r="F1039" s="132"/>
      <c r="G1039" s="132"/>
      <c r="H1039" s="132"/>
      <c r="I1039" s="132"/>
    </row>
    <row r="1040" spans="4:9">
      <c r="D1040" s="132"/>
      <c r="E1040" s="132"/>
      <c r="F1040" s="132"/>
      <c r="G1040" s="132"/>
      <c r="H1040" s="132"/>
      <c r="I1040" s="132"/>
    </row>
    <row r="1041" spans="4:9">
      <c r="D1041" s="132"/>
      <c r="E1041" s="132"/>
      <c r="F1041" s="132"/>
      <c r="G1041" s="132"/>
      <c r="H1041" s="132"/>
      <c r="I1041" s="132"/>
    </row>
    <row r="1042" spans="4:9">
      <c r="D1042" s="132"/>
      <c r="E1042" s="132"/>
      <c r="F1042" s="132"/>
      <c r="G1042" s="132"/>
      <c r="H1042" s="132"/>
      <c r="I1042" s="132"/>
    </row>
    <row r="1043" spans="4:9">
      <c r="D1043" s="132"/>
      <c r="E1043" s="132"/>
      <c r="F1043" s="132"/>
      <c r="G1043" s="132"/>
      <c r="H1043" s="132"/>
      <c r="I1043" s="132"/>
    </row>
    <row r="1044" spans="4:9">
      <c r="D1044" s="132"/>
      <c r="E1044" s="132"/>
      <c r="F1044" s="132"/>
      <c r="G1044" s="132"/>
      <c r="H1044" s="132"/>
      <c r="I1044" s="132"/>
    </row>
    <row r="1045" spans="4:9">
      <c r="D1045" s="132"/>
      <c r="E1045" s="132"/>
      <c r="F1045" s="132"/>
      <c r="G1045" s="132"/>
      <c r="H1045" s="132"/>
      <c r="I1045" s="132"/>
    </row>
    <row r="1046" spans="4:9">
      <c r="D1046" s="132"/>
      <c r="E1046" s="132"/>
      <c r="F1046" s="132"/>
      <c r="G1046" s="132"/>
      <c r="H1046" s="132"/>
      <c r="I1046" s="132"/>
    </row>
    <row r="1047" spans="4:9">
      <c r="D1047" s="132"/>
      <c r="E1047" s="132"/>
      <c r="F1047" s="132"/>
      <c r="G1047" s="132"/>
      <c r="H1047" s="132"/>
      <c r="I1047" s="132"/>
    </row>
    <row r="1048" spans="4:9">
      <c r="D1048" s="132"/>
      <c r="E1048" s="132"/>
      <c r="F1048" s="132"/>
      <c r="G1048" s="132"/>
      <c r="H1048" s="132"/>
      <c r="I1048" s="132"/>
    </row>
    <row r="1049" spans="4:9">
      <c r="D1049" s="132"/>
      <c r="E1049" s="132"/>
      <c r="F1049" s="132"/>
      <c r="G1049" s="132"/>
      <c r="H1049" s="132"/>
      <c r="I1049" s="132"/>
    </row>
    <row r="1050" spans="4:9">
      <c r="D1050" s="132"/>
      <c r="E1050" s="132"/>
      <c r="F1050" s="132"/>
      <c r="G1050" s="132"/>
      <c r="H1050" s="132"/>
      <c r="I1050" s="132"/>
    </row>
    <row r="1051" spans="4:9">
      <c r="D1051" s="132"/>
      <c r="E1051" s="132"/>
      <c r="F1051" s="132"/>
      <c r="G1051" s="132"/>
      <c r="H1051" s="132"/>
      <c r="I1051" s="132"/>
    </row>
    <row r="1052" spans="4:9">
      <c r="D1052" s="132"/>
      <c r="E1052" s="132"/>
      <c r="F1052" s="132"/>
      <c r="G1052" s="132"/>
      <c r="H1052" s="132"/>
      <c r="I1052" s="132"/>
    </row>
    <row r="1053" spans="4:9">
      <c r="D1053" s="132"/>
      <c r="E1053" s="132"/>
      <c r="F1053" s="132"/>
      <c r="G1053" s="132"/>
      <c r="H1053" s="132"/>
      <c r="I1053" s="132"/>
    </row>
    <row r="1054" spans="4:9">
      <c r="D1054" s="132"/>
      <c r="E1054" s="132"/>
      <c r="F1054" s="132"/>
      <c r="G1054" s="132"/>
      <c r="H1054" s="132"/>
      <c r="I1054" s="132"/>
    </row>
    <row r="1055" spans="4:9">
      <c r="D1055" s="132"/>
      <c r="E1055" s="132"/>
      <c r="F1055" s="132"/>
      <c r="G1055" s="132"/>
      <c r="H1055" s="132"/>
      <c r="I1055" s="132"/>
    </row>
    <row r="1056" spans="4:9">
      <c r="D1056" s="132"/>
      <c r="E1056" s="132"/>
      <c r="F1056" s="132"/>
      <c r="G1056" s="132"/>
      <c r="H1056" s="132"/>
      <c r="I1056" s="132"/>
    </row>
    <row r="1057" spans="4:9">
      <c r="D1057" s="132"/>
      <c r="E1057" s="132"/>
      <c r="F1057" s="132"/>
      <c r="G1057" s="132"/>
      <c r="H1057" s="132"/>
      <c r="I1057" s="132"/>
    </row>
    <row r="1058" spans="4:9">
      <c r="D1058" s="132"/>
      <c r="E1058" s="132"/>
      <c r="F1058" s="132"/>
      <c r="G1058" s="132"/>
      <c r="H1058" s="132"/>
      <c r="I1058" s="132"/>
    </row>
    <row r="1059" spans="4:9">
      <c r="D1059" s="132"/>
      <c r="E1059" s="132"/>
      <c r="F1059" s="132"/>
      <c r="G1059" s="132"/>
      <c r="H1059" s="132"/>
      <c r="I1059" s="132"/>
    </row>
    <row r="1060" spans="4:9">
      <c r="D1060" s="132"/>
      <c r="E1060" s="132"/>
      <c r="F1060" s="132"/>
      <c r="G1060" s="132"/>
      <c r="H1060" s="132"/>
      <c r="I1060" s="132"/>
    </row>
    <row r="1061" spans="4:9">
      <c r="D1061" s="132"/>
      <c r="E1061" s="132"/>
      <c r="F1061" s="132"/>
      <c r="G1061" s="132"/>
      <c r="H1061" s="132"/>
      <c r="I1061" s="132"/>
    </row>
    <row r="1062" spans="4:9">
      <c r="D1062" s="132"/>
      <c r="E1062" s="132"/>
      <c r="F1062" s="132"/>
      <c r="G1062" s="132"/>
      <c r="H1062" s="132"/>
      <c r="I1062" s="132"/>
    </row>
    <row r="1063" spans="4:9">
      <c r="D1063" s="132"/>
      <c r="E1063" s="132"/>
      <c r="F1063" s="132"/>
      <c r="G1063" s="132"/>
      <c r="H1063" s="132"/>
      <c r="I1063" s="132"/>
    </row>
    <row r="1064" spans="4:9">
      <c r="D1064" s="132"/>
      <c r="E1064" s="132"/>
      <c r="F1064" s="132"/>
      <c r="G1064" s="132"/>
      <c r="H1064" s="132"/>
      <c r="I1064" s="132"/>
    </row>
    <row r="1065" spans="4:9">
      <c r="D1065" s="132"/>
      <c r="E1065" s="132"/>
      <c r="F1065" s="132"/>
      <c r="G1065" s="132"/>
      <c r="H1065" s="132"/>
      <c r="I1065" s="132"/>
    </row>
    <row r="1066" spans="4:9">
      <c r="D1066" s="132"/>
      <c r="E1066" s="132"/>
      <c r="F1066" s="132"/>
      <c r="G1066" s="132"/>
      <c r="H1066" s="132"/>
      <c r="I1066" s="132"/>
    </row>
    <row r="1067" spans="4:9">
      <c r="D1067" s="132"/>
      <c r="E1067" s="132"/>
      <c r="F1067" s="132"/>
      <c r="G1067" s="132"/>
      <c r="H1067" s="132"/>
      <c r="I1067" s="132"/>
    </row>
    <row r="1068" spans="4:9">
      <c r="D1068" s="132"/>
      <c r="E1068" s="132"/>
      <c r="F1068" s="132"/>
      <c r="G1068" s="132"/>
      <c r="H1068" s="132"/>
      <c r="I1068" s="132"/>
    </row>
    <row r="1069" spans="4:9">
      <c r="D1069" s="132"/>
      <c r="E1069" s="132"/>
      <c r="F1069" s="132"/>
      <c r="G1069" s="132"/>
      <c r="H1069" s="132"/>
      <c r="I1069" s="132"/>
    </row>
    <row r="1070" spans="4:9">
      <c r="D1070" s="132"/>
      <c r="E1070" s="132"/>
      <c r="F1070" s="132"/>
      <c r="G1070" s="132"/>
      <c r="H1070" s="132"/>
      <c r="I1070" s="132"/>
    </row>
    <row r="1071" spans="4:9">
      <c r="D1071" s="132"/>
      <c r="E1071" s="132"/>
      <c r="F1071" s="132"/>
      <c r="G1071" s="132"/>
      <c r="H1071" s="132"/>
      <c r="I1071" s="132"/>
    </row>
    <row r="1072" spans="4:9">
      <c r="D1072" s="132"/>
      <c r="E1072" s="132"/>
      <c r="F1072" s="132"/>
      <c r="G1072" s="132"/>
      <c r="H1072" s="132"/>
      <c r="I1072" s="132"/>
    </row>
    <row r="1073" spans="4:9">
      <c r="D1073" s="132"/>
      <c r="E1073" s="132"/>
      <c r="F1073" s="132"/>
      <c r="G1073" s="132"/>
      <c r="H1073" s="132"/>
      <c r="I1073" s="132"/>
    </row>
    <row r="1074" spans="4:9">
      <c r="D1074" s="132"/>
      <c r="E1074" s="132"/>
      <c r="F1074" s="132"/>
      <c r="G1074" s="132"/>
      <c r="H1074" s="132"/>
      <c r="I1074" s="132"/>
    </row>
    <row r="1075" spans="4:9">
      <c r="D1075" s="132"/>
      <c r="E1075" s="132"/>
      <c r="F1075" s="132"/>
      <c r="G1075" s="132"/>
      <c r="H1075" s="132"/>
      <c r="I1075" s="132"/>
    </row>
    <row r="1076" spans="4:9">
      <c r="D1076" s="132"/>
      <c r="E1076" s="132"/>
      <c r="F1076" s="132"/>
      <c r="G1076" s="132"/>
      <c r="H1076" s="132"/>
      <c r="I1076" s="132"/>
    </row>
    <row r="1077" spans="4:9">
      <c r="D1077" s="132"/>
      <c r="E1077" s="132"/>
      <c r="F1077" s="132"/>
      <c r="G1077" s="132"/>
      <c r="H1077" s="132"/>
      <c r="I1077" s="132"/>
    </row>
    <row r="1078" spans="4:9">
      <c r="D1078" s="132"/>
      <c r="E1078" s="132"/>
      <c r="F1078" s="132"/>
      <c r="G1078" s="132"/>
      <c r="H1078" s="132"/>
      <c r="I1078" s="132"/>
    </row>
    <row r="1079" spans="4:9">
      <c r="D1079" s="132"/>
      <c r="E1079" s="132"/>
      <c r="F1079" s="132"/>
      <c r="G1079" s="132"/>
      <c r="H1079" s="132"/>
      <c r="I1079" s="132"/>
    </row>
    <row r="1080" spans="4:9">
      <c r="D1080" s="132"/>
      <c r="E1080" s="132"/>
      <c r="F1080" s="132"/>
      <c r="G1080" s="132"/>
      <c r="H1080" s="132"/>
      <c r="I1080" s="132"/>
    </row>
    <row r="1081" spans="4:9">
      <c r="D1081" s="132"/>
      <c r="E1081" s="132"/>
      <c r="F1081" s="132"/>
      <c r="G1081" s="132"/>
      <c r="H1081" s="132"/>
      <c r="I1081" s="132"/>
    </row>
    <row r="1082" spans="4:9">
      <c r="D1082" s="132"/>
      <c r="E1082" s="132"/>
      <c r="F1082" s="132"/>
      <c r="G1082" s="132"/>
      <c r="H1082" s="132"/>
      <c r="I1082" s="132"/>
    </row>
    <row r="1083" spans="4:9">
      <c r="D1083" s="132"/>
      <c r="E1083" s="132"/>
      <c r="F1083" s="132"/>
      <c r="G1083" s="132"/>
      <c r="H1083" s="132"/>
      <c r="I1083" s="132"/>
    </row>
    <row r="1084" spans="4:9">
      <c r="D1084" s="132"/>
      <c r="E1084" s="132"/>
      <c r="F1084" s="132"/>
      <c r="G1084" s="132"/>
      <c r="H1084" s="132"/>
      <c r="I1084" s="132"/>
    </row>
    <row r="1085" spans="4:9">
      <c r="D1085" s="132"/>
      <c r="E1085" s="132"/>
      <c r="F1085" s="132"/>
      <c r="G1085" s="132"/>
      <c r="H1085" s="132"/>
      <c r="I1085" s="132"/>
    </row>
    <row r="1086" spans="4:9">
      <c r="D1086" s="132"/>
      <c r="E1086" s="132"/>
      <c r="F1086" s="132"/>
      <c r="G1086" s="132"/>
      <c r="H1086" s="132"/>
      <c r="I1086" s="132"/>
    </row>
    <row r="1087" spans="4:9">
      <c r="D1087" s="132"/>
      <c r="E1087" s="132"/>
      <c r="F1087" s="132"/>
      <c r="G1087" s="132"/>
      <c r="H1087" s="132"/>
      <c r="I1087" s="132"/>
    </row>
    <row r="1088" spans="4:9">
      <c r="D1088" s="132"/>
      <c r="E1088" s="132"/>
      <c r="F1088" s="132"/>
      <c r="G1088" s="132"/>
      <c r="H1088" s="132"/>
      <c r="I1088" s="132"/>
    </row>
    <row r="1089" spans="4:9">
      <c r="D1089" s="132"/>
      <c r="E1089" s="132"/>
      <c r="F1089" s="132"/>
      <c r="G1089" s="132"/>
      <c r="H1089" s="132"/>
      <c r="I1089" s="132"/>
    </row>
    <row r="1090" spans="4:9">
      <c r="D1090" s="132"/>
      <c r="E1090" s="132"/>
      <c r="F1090" s="132"/>
      <c r="G1090" s="132"/>
      <c r="H1090" s="132"/>
      <c r="I1090" s="132"/>
    </row>
    <row r="1091" spans="4:9">
      <c r="D1091" s="132"/>
      <c r="E1091" s="132"/>
      <c r="F1091" s="132"/>
      <c r="G1091" s="132"/>
      <c r="H1091" s="132"/>
      <c r="I1091" s="132"/>
    </row>
    <row r="1092" spans="4:9">
      <c r="D1092" s="132"/>
      <c r="E1092" s="132"/>
      <c r="F1092" s="132"/>
      <c r="G1092" s="132"/>
      <c r="H1092" s="132"/>
      <c r="I1092" s="132"/>
    </row>
    <row r="1093" spans="4:9">
      <c r="D1093" s="132"/>
      <c r="E1093" s="132"/>
      <c r="F1093" s="132"/>
      <c r="G1093" s="132"/>
      <c r="H1093" s="132"/>
      <c r="I1093" s="132"/>
    </row>
    <row r="1094" spans="4:9">
      <c r="D1094" s="132"/>
      <c r="E1094" s="132"/>
      <c r="F1094" s="132"/>
      <c r="G1094" s="132"/>
      <c r="H1094" s="132"/>
      <c r="I1094" s="132"/>
    </row>
    <row r="1095" spans="4:9">
      <c r="D1095" s="132"/>
      <c r="E1095" s="132"/>
      <c r="F1095" s="132"/>
      <c r="G1095" s="132"/>
      <c r="H1095" s="132"/>
      <c r="I1095" s="132"/>
    </row>
    <row r="1096" spans="4:9">
      <c r="D1096" s="132"/>
      <c r="E1096" s="132"/>
      <c r="F1096" s="132"/>
      <c r="G1096" s="132"/>
      <c r="H1096" s="132"/>
      <c r="I1096" s="132"/>
    </row>
    <row r="1097" spans="4:9">
      <c r="D1097" s="132"/>
      <c r="E1097" s="132"/>
      <c r="F1097" s="132"/>
      <c r="G1097" s="132"/>
      <c r="H1097" s="132"/>
      <c r="I1097" s="132"/>
    </row>
    <row r="1098" spans="4:9">
      <c r="D1098" s="132"/>
      <c r="E1098" s="132"/>
      <c r="F1098" s="132"/>
      <c r="G1098" s="132"/>
      <c r="H1098" s="132"/>
      <c r="I1098" s="132"/>
    </row>
    <row r="1099" spans="4:9">
      <c r="D1099" s="132"/>
      <c r="E1099" s="132"/>
      <c r="F1099" s="132"/>
      <c r="G1099" s="132"/>
      <c r="H1099" s="132"/>
      <c r="I1099" s="132"/>
    </row>
    <row r="1100" spans="4:9">
      <c r="D1100" s="132"/>
      <c r="E1100" s="132"/>
      <c r="F1100" s="132"/>
      <c r="G1100" s="132"/>
      <c r="H1100" s="132"/>
      <c r="I1100" s="132"/>
    </row>
    <row r="1101" spans="4:9">
      <c r="D1101" s="132"/>
      <c r="E1101" s="132"/>
      <c r="F1101" s="132"/>
      <c r="G1101" s="132"/>
      <c r="H1101" s="132"/>
      <c r="I1101" s="132"/>
    </row>
    <row r="1102" spans="4:9">
      <c r="D1102" s="132"/>
      <c r="E1102" s="132"/>
      <c r="F1102" s="132"/>
      <c r="G1102" s="132"/>
      <c r="H1102" s="132"/>
      <c r="I1102" s="132"/>
    </row>
    <row r="1103" spans="4:9">
      <c r="D1103" s="132"/>
      <c r="E1103" s="132"/>
      <c r="F1103" s="132"/>
      <c r="G1103" s="132"/>
      <c r="H1103" s="132"/>
      <c r="I1103" s="132"/>
    </row>
    <row r="1104" spans="4:9">
      <c r="D1104" s="132"/>
      <c r="E1104" s="132"/>
      <c r="F1104" s="132"/>
      <c r="G1104" s="132"/>
      <c r="H1104" s="132"/>
      <c r="I1104" s="132"/>
    </row>
    <row r="1105" spans="4:9">
      <c r="D1105" s="132"/>
      <c r="E1105" s="132"/>
      <c r="F1105" s="132"/>
      <c r="G1105" s="132"/>
      <c r="H1105" s="132"/>
      <c r="I1105" s="132"/>
    </row>
    <row r="1106" spans="4:9">
      <c r="D1106" s="132"/>
      <c r="E1106" s="132"/>
      <c r="F1106" s="132"/>
      <c r="G1106" s="132"/>
      <c r="H1106" s="132"/>
      <c r="I1106" s="132"/>
    </row>
    <row r="1107" spans="4:9">
      <c r="D1107" s="132"/>
      <c r="E1107" s="132"/>
      <c r="F1107" s="132"/>
      <c r="G1107" s="132"/>
      <c r="H1107" s="132"/>
      <c r="I1107" s="132"/>
    </row>
    <row r="1108" spans="4:9">
      <c r="D1108" s="132"/>
      <c r="E1108" s="132"/>
      <c r="F1108" s="132"/>
      <c r="G1108" s="132"/>
      <c r="H1108" s="132"/>
      <c r="I1108" s="132"/>
    </row>
    <row r="1109" spans="4:9">
      <c r="D1109" s="132"/>
      <c r="E1109" s="132"/>
      <c r="F1109" s="132"/>
      <c r="G1109" s="132"/>
      <c r="H1109" s="132"/>
      <c r="I1109" s="132"/>
    </row>
    <row r="1110" spans="4:9">
      <c r="D1110" s="132"/>
      <c r="E1110" s="132"/>
      <c r="F1110" s="132"/>
      <c r="G1110" s="132"/>
      <c r="H1110" s="132"/>
      <c r="I1110" s="132"/>
    </row>
    <row r="1111" spans="4:9">
      <c r="D1111" s="132"/>
      <c r="E1111" s="132"/>
      <c r="F1111" s="132"/>
      <c r="G1111" s="132"/>
      <c r="H1111" s="132"/>
      <c r="I1111" s="132"/>
    </row>
    <row r="1112" spans="4:9">
      <c r="D1112" s="132"/>
      <c r="E1112" s="132"/>
      <c r="F1112" s="132"/>
      <c r="G1112" s="132"/>
      <c r="H1112" s="132"/>
      <c r="I1112" s="132"/>
    </row>
    <row r="1113" spans="4:9">
      <c r="D1113" s="132"/>
      <c r="E1113" s="132"/>
      <c r="F1113" s="132"/>
      <c r="G1113" s="132"/>
      <c r="H1113" s="132"/>
      <c r="I1113" s="132"/>
    </row>
    <row r="1114" spans="4:9">
      <c r="D1114" s="132"/>
      <c r="E1114" s="132"/>
      <c r="F1114" s="132"/>
      <c r="G1114" s="132"/>
      <c r="H1114" s="132"/>
      <c r="I1114" s="132"/>
    </row>
    <row r="1115" spans="4:9">
      <c r="D1115" s="132"/>
      <c r="E1115" s="132"/>
      <c r="F1115" s="132"/>
      <c r="G1115" s="132"/>
      <c r="H1115" s="132"/>
      <c r="I1115" s="132"/>
    </row>
    <row r="1116" spans="4:9">
      <c r="D1116" s="132"/>
      <c r="E1116" s="132"/>
      <c r="F1116" s="132"/>
      <c r="G1116" s="132"/>
      <c r="H1116" s="132"/>
      <c r="I1116" s="132"/>
    </row>
    <row r="1117" spans="4:9">
      <c r="D1117" s="132"/>
      <c r="E1117" s="132"/>
      <c r="F1117" s="132"/>
      <c r="G1117" s="132"/>
      <c r="H1117" s="132"/>
      <c r="I1117" s="132"/>
    </row>
    <row r="1118" spans="4:9">
      <c r="D1118" s="132"/>
      <c r="E1118" s="132"/>
      <c r="F1118" s="132"/>
      <c r="G1118" s="132"/>
      <c r="H1118" s="132"/>
      <c r="I1118" s="132"/>
    </row>
    <row r="1119" spans="4:9">
      <c r="D1119" s="132"/>
      <c r="E1119" s="132"/>
      <c r="F1119" s="132"/>
      <c r="G1119" s="132"/>
      <c r="H1119" s="132"/>
      <c r="I1119" s="132"/>
    </row>
    <row r="1120" spans="4:9">
      <c r="D1120" s="132"/>
      <c r="E1120" s="132"/>
      <c r="F1120" s="132"/>
      <c r="G1120" s="132"/>
      <c r="H1120" s="132"/>
      <c r="I1120" s="132"/>
    </row>
    <row r="1121" spans="4:9">
      <c r="D1121" s="132"/>
      <c r="E1121" s="132"/>
      <c r="F1121" s="132"/>
      <c r="G1121" s="132"/>
      <c r="H1121" s="132"/>
      <c r="I1121" s="132"/>
    </row>
    <row r="1122" spans="4:9">
      <c r="D1122" s="132"/>
      <c r="E1122" s="132"/>
      <c r="F1122" s="132"/>
      <c r="G1122" s="132"/>
      <c r="H1122" s="132"/>
      <c r="I1122" s="132"/>
    </row>
    <row r="1123" spans="4:9">
      <c r="D1123" s="132"/>
      <c r="E1123" s="132"/>
      <c r="F1123" s="132"/>
      <c r="G1123" s="132"/>
      <c r="H1123" s="132"/>
      <c r="I1123" s="132"/>
    </row>
    <row r="1124" spans="4:9">
      <c r="D1124" s="132"/>
      <c r="E1124" s="132"/>
      <c r="F1124" s="132"/>
      <c r="G1124" s="132"/>
      <c r="H1124" s="132"/>
      <c r="I1124" s="132"/>
    </row>
    <row r="1125" spans="4:9">
      <c r="D1125" s="132"/>
      <c r="E1125" s="132"/>
      <c r="F1125" s="132"/>
      <c r="G1125" s="132"/>
      <c r="H1125" s="132"/>
      <c r="I1125" s="132"/>
    </row>
    <row r="1126" spans="4:9">
      <c r="D1126" s="132"/>
      <c r="E1126" s="132"/>
      <c r="F1126" s="132"/>
      <c r="G1126" s="132"/>
      <c r="H1126" s="132"/>
      <c r="I1126" s="132"/>
    </row>
    <row r="1127" spans="4:9">
      <c r="D1127" s="132"/>
      <c r="E1127" s="132"/>
      <c r="F1127" s="132"/>
      <c r="G1127" s="132"/>
      <c r="H1127" s="132"/>
      <c r="I1127" s="132"/>
    </row>
    <row r="1128" spans="4:9">
      <c r="D1128" s="132"/>
      <c r="E1128" s="132"/>
      <c r="F1128" s="132"/>
      <c r="G1128" s="132"/>
      <c r="H1128" s="132"/>
      <c r="I1128" s="132"/>
    </row>
    <row r="1129" spans="4:9">
      <c r="D1129" s="132"/>
      <c r="E1129" s="132"/>
      <c r="F1129" s="132"/>
      <c r="G1129" s="132"/>
      <c r="H1129" s="132"/>
      <c r="I1129" s="132"/>
    </row>
    <row r="1130" spans="4:9">
      <c r="D1130" s="132"/>
      <c r="E1130" s="132"/>
      <c r="F1130" s="132"/>
      <c r="G1130" s="132"/>
      <c r="H1130" s="132"/>
      <c r="I1130" s="132"/>
    </row>
    <row r="1131" spans="4:9">
      <c r="D1131" s="132"/>
      <c r="E1131" s="132"/>
      <c r="F1131" s="132"/>
      <c r="G1131" s="132"/>
      <c r="H1131" s="132"/>
      <c r="I1131" s="132"/>
    </row>
    <row r="1132" spans="4:9">
      <c r="D1132" s="132"/>
      <c r="E1132" s="132"/>
      <c r="F1132" s="132"/>
      <c r="G1132" s="132"/>
      <c r="H1132" s="132"/>
      <c r="I1132" s="132"/>
    </row>
    <row r="1133" spans="4:9">
      <c r="D1133" s="132"/>
      <c r="E1133" s="132"/>
      <c r="F1133" s="132"/>
      <c r="G1133" s="132"/>
      <c r="H1133" s="132"/>
      <c r="I1133" s="132"/>
    </row>
    <row r="1134" spans="4:9">
      <c r="D1134" s="132"/>
      <c r="E1134" s="132"/>
      <c r="F1134" s="132"/>
      <c r="G1134" s="132"/>
      <c r="H1134" s="132"/>
      <c r="I1134" s="132"/>
    </row>
    <row r="1135" spans="4:9">
      <c r="D1135" s="132"/>
      <c r="E1135" s="132"/>
      <c r="F1135" s="132"/>
      <c r="G1135" s="132"/>
      <c r="H1135" s="132"/>
      <c r="I1135" s="132"/>
    </row>
    <row r="1136" spans="4:9">
      <c r="D1136" s="132"/>
      <c r="E1136" s="132"/>
      <c r="F1136" s="132"/>
      <c r="G1136" s="132"/>
      <c r="H1136" s="132"/>
      <c r="I1136" s="132"/>
    </row>
    <row r="1137" spans="4:9">
      <c r="D1137" s="132"/>
      <c r="E1137" s="132"/>
      <c r="F1137" s="132"/>
      <c r="G1137" s="132"/>
      <c r="H1137" s="132"/>
      <c r="I1137" s="132"/>
    </row>
    <row r="1138" spans="4:9">
      <c r="D1138" s="132"/>
      <c r="E1138" s="132"/>
      <c r="F1138" s="132"/>
      <c r="G1138" s="132"/>
      <c r="H1138" s="132"/>
      <c r="I1138" s="132"/>
    </row>
    <row r="1139" spans="4:9">
      <c r="D1139" s="132"/>
      <c r="E1139" s="132"/>
      <c r="F1139" s="132"/>
      <c r="G1139" s="132"/>
      <c r="H1139" s="132"/>
      <c r="I1139" s="132"/>
    </row>
    <row r="1140" spans="4:9">
      <c r="D1140" s="132"/>
      <c r="E1140" s="132"/>
      <c r="F1140" s="132"/>
      <c r="G1140" s="132"/>
      <c r="H1140" s="132"/>
      <c r="I1140" s="132"/>
    </row>
    <row r="1141" spans="4:9">
      <c r="D1141" s="132"/>
      <c r="E1141" s="132"/>
      <c r="F1141" s="132"/>
      <c r="G1141" s="132"/>
      <c r="H1141" s="132"/>
      <c r="I1141" s="132"/>
    </row>
    <row r="1142" spans="4:9">
      <c r="D1142" s="132"/>
      <c r="E1142" s="132"/>
      <c r="F1142" s="132"/>
      <c r="G1142" s="132"/>
      <c r="H1142" s="132"/>
      <c r="I1142" s="132"/>
    </row>
    <row r="1143" spans="4:9">
      <c r="D1143" s="132"/>
      <c r="E1143" s="132"/>
      <c r="F1143" s="132"/>
      <c r="G1143" s="132"/>
      <c r="H1143" s="132"/>
      <c r="I1143" s="132"/>
    </row>
    <row r="1144" spans="4:9">
      <c r="D1144" s="132"/>
      <c r="E1144" s="132"/>
      <c r="F1144" s="132"/>
      <c r="G1144" s="132"/>
      <c r="H1144" s="132"/>
      <c r="I1144" s="132"/>
    </row>
    <row r="1145" spans="4:9">
      <c r="D1145" s="132"/>
      <c r="E1145" s="132"/>
      <c r="F1145" s="132"/>
      <c r="G1145" s="132"/>
      <c r="H1145" s="132"/>
      <c r="I1145" s="132"/>
    </row>
    <row r="1146" spans="4:9">
      <c r="D1146" s="132"/>
      <c r="E1146" s="132"/>
      <c r="F1146" s="132"/>
      <c r="G1146" s="132"/>
      <c r="H1146" s="132"/>
      <c r="I1146" s="132"/>
    </row>
    <row r="1147" spans="4:9">
      <c r="D1147" s="132"/>
      <c r="E1147" s="132"/>
      <c r="F1147" s="132"/>
      <c r="G1147" s="132"/>
      <c r="H1147" s="132"/>
      <c r="I1147" s="132"/>
    </row>
    <row r="1148" spans="4:9">
      <c r="D1148" s="132"/>
      <c r="E1148" s="132"/>
      <c r="F1148" s="132"/>
      <c r="G1148" s="132"/>
      <c r="H1148" s="132"/>
      <c r="I1148" s="132"/>
    </row>
    <row r="1149" spans="4:9">
      <c r="D1149" s="132"/>
      <c r="E1149" s="132"/>
      <c r="F1149" s="132"/>
      <c r="G1149" s="132"/>
      <c r="H1149" s="132"/>
      <c r="I1149" s="132"/>
    </row>
    <row r="1150" spans="4:9">
      <c r="D1150" s="132"/>
      <c r="E1150" s="132"/>
      <c r="F1150" s="132"/>
      <c r="G1150" s="132"/>
      <c r="H1150" s="132"/>
      <c r="I1150" s="132"/>
    </row>
    <row r="1151" spans="4:9">
      <c r="D1151" s="132"/>
      <c r="E1151" s="132"/>
      <c r="F1151" s="132"/>
      <c r="G1151" s="132"/>
      <c r="H1151" s="132"/>
      <c r="I1151" s="132"/>
    </row>
    <row r="1152" spans="4:9">
      <c r="D1152" s="132"/>
      <c r="E1152" s="132"/>
      <c r="F1152" s="132"/>
      <c r="G1152" s="132"/>
      <c r="H1152" s="132"/>
      <c r="I1152" s="132"/>
    </row>
    <row r="1153" spans="4:9">
      <c r="D1153" s="132"/>
      <c r="E1153" s="132"/>
      <c r="F1153" s="132"/>
      <c r="G1153" s="132"/>
      <c r="H1153" s="132"/>
      <c r="I1153" s="132"/>
    </row>
    <row r="1154" spans="4:9">
      <c r="D1154" s="132"/>
      <c r="E1154" s="132"/>
      <c r="F1154" s="132"/>
      <c r="G1154" s="132"/>
      <c r="H1154" s="132"/>
      <c r="I1154" s="132"/>
    </row>
    <row r="1155" spans="4:9">
      <c r="D1155" s="132"/>
      <c r="E1155" s="132"/>
      <c r="F1155" s="132"/>
      <c r="G1155" s="132"/>
      <c r="H1155" s="132"/>
      <c r="I1155" s="132"/>
    </row>
    <row r="1156" spans="4:9">
      <c r="D1156" s="132"/>
      <c r="E1156" s="132"/>
      <c r="F1156" s="132"/>
      <c r="G1156" s="132"/>
      <c r="H1156" s="132"/>
      <c r="I1156" s="132"/>
    </row>
    <row r="1157" spans="4:9">
      <c r="D1157" s="132"/>
      <c r="E1157" s="132"/>
      <c r="F1157" s="132"/>
      <c r="G1157" s="132"/>
      <c r="H1157" s="132"/>
      <c r="I1157" s="132"/>
    </row>
    <row r="1158" spans="4:9">
      <c r="D1158" s="132"/>
      <c r="E1158" s="132"/>
      <c r="F1158" s="132"/>
      <c r="G1158" s="132"/>
      <c r="H1158" s="132"/>
      <c r="I1158" s="132"/>
    </row>
    <row r="1159" spans="4:9">
      <c r="D1159" s="132"/>
      <c r="E1159" s="132"/>
      <c r="F1159" s="132"/>
      <c r="G1159" s="132"/>
      <c r="H1159" s="132"/>
      <c r="I1159" s="132"/>
    </row>
    <row r="1160" spans="4:9">
      <c r="D1160" s="132"/>
      <c r="E1160" s="132"/>
      <c r="F1160" s="132"/>
      <c r="G1160" s="132"/>
      <c r="H1160" s="132"/>
      <c r="I1160" s="132"/>
    </row>
    <row r="1161" spans="4:9">
      <c r="D1161" s="132"/>
      <c r="E1161" s="132"/>
      <c r="F1161" s="132"/>
      <c r="G1161" s="132"/>
      <c r="H1161" s="132"/>
      <c r="I1161" s="132"/>
    </row>
    <row r="1162" spans="4:9">
      <c r="D1162" s="132"/>
      <c r="E1162" s="132"/>
      <c r="F1162" s="132"/>
      <c r="G1162" s="132"/>
      <c r="H1162" s="132"/>
      <c r="I1162" s="132"/>
    </row>
    <row r="1163" spans="4:9">
      <c r="D1163" s="132"/>
      <c r="E1163" s="132"/>
      <c r="F1163" s="132"/>
      <c r="G1163" s="132"/>
      <c r="H1163" s="132"/>
      <c r="I1163" s="132"/>
    </row>
    <row r="1164" spans="4:9">
      <c r="D1164" s="132"/>
      <c r="E1164" s="132"/>
      <c r="F1164" s="132"/>
      <c r="G1164" s="132"/>
      <c r="H1164" s="132"/>
      <c r="I1164" s="132"/>
    </row>
    <row r="1165" spans="4:9">
      <c r="D1165" s="132"/>
      <c r="E1165" s="132"/>
      <c r="F1165" s="132"/>
      <c r="G1165" s="132"/>
      <c r="H1165" s="132"/>
      <c r="I1165" s="132"/>
    </row>
    <row r="1166" spans="4:9">
      <c r="D1166" s="132"/>
      <c r="E1166" s="132"/>
      <c r="F1166" s="132"/>
      <c r="G1166" s="132"/>
      <c r="H1166" s="132"/>
      <c r="I1166" s="132"/>
    </row>
    <row r="1167" spans="4:9">
      <c r="D1167" s="132"/>
      <c r="E1167" s="132"/>
      <c r="F1167" s="132"/>
      <c r="G1167" s="132"/>
      <c r="H1167" s="132"/>
      <c r="I1167" s="132"/>
    </row>
    <row r="1168" spans="4:9">
      <c r="D1168" s="132"/>
      <c r="E1168" s="132"/>
      <c r="F1168" s="132"/>
      <c r="G1168" s="132"/>
      <c r="H1168" s="132"/>
      <c r="I1168" s="132"/>
    </row>
    <row r="1169" spans="4:9">
      <c r="D1169" s="132"/>
      <c r="E1169" s="132"/>
      <c r="F1169" s="132"/>
      <c r="G1169" s="132"/>
      <c r="H1169" s="132"/>
      <c r="I1169" s="132"/>
    </row>
    <row r="1170" spans="4:9">
      <c r="D1170" s="132"/>
      <c r="E1170" s="132"/>
      <c r="F1170" s="132"/>
      <c r="G1170" s="132"/>
      <c r="H1170" s="132"/>
      <c r="I1170" s="132"/>
    </row>
    <row r="1171" spans="4:9">
      <c r="D1171" s="132"/>
      <c r="E1171" s="132"/>
      <c r="F1171" s="132"/>
      <c r="G1171" s="132"/>
      <c r="H1171" s="132"/>
      <c r="I1171" s="132"/>
    </row>
    <row r="1172" spans="4:9">
      <c r="D1172" s="132"/>
      <c r="E1172" s="132"/>
      <c r="F1172" s="132"/>
      <c r="G1172" s="132"/>
      <c r="H1172" s="132"/>
      <c r="I1172" s="132"/>
    </row>
    <row r="1173" spans="4:9">
      <c r="D1173" s="132"/>
      <c r="E1173" s="132"/>
      <c r="F1173" s="132"/>
      <c r="G1173" s="132"/>
      <c r="H1173" s="132"/>
      <c r="I1173" s="132"/>
    </row>
    <row r="1174" spans="4:9">
      <c r="D1174" s="132"/>
      <c r="E1174" s="132"/>
      <c r="F1174" s="132"/>
      <c r="G1174" s="132"/>
      <c r="H1174" s="132"/>
      <c r="I1174" s="132"/>
    </row>
    <row r="1175" spans="4:9">
      <c r="D1175" s="132"/>
      <c r="E1175" s="132"/>
      <c r="F1175" s="132"/>
      <c r="G1175" s="132"/>
      <c r="H1175" s="132"/>
      <c r="I1175" s="132"/>
    </row>
    <row r="1176" spans="4:9">
      <c r="D1176" s="132"/>
      <c r="E1176" s="132"/>
      <c r="F1176" s="132"/>
      <c r="G1176" s="132"/>
      <c r="H1176" s="132"/>
      <c r="I1176" s="132"/>
    </row>
    <row r="1177" spans="4:9">
      <c r="D1177" s="132"/>
      <c r="E1177" s="132"/>
      <c r="F1177" s="132"/>
      <c r="G1177" s="132"/>
      <c r="H1177" s="132"/>
      <c r="I1177" s="132"/>
    </row>
    <row r="1178" spans="4:9">
      <c r="D1178" s="132"/>
      <c r="E1178" s="132"/>
      <c r="F1178" s="132"/>
      <c r="G1178" s="132"/>
      <c r="H1178" s="132"/>
      <c r="I1178" s="132"/>
    </row>
    <row r="1179" spans="4:9">
      <c r="D1179" s="132"/>
      <c r="E1179" s="132"/>
      <c r="F1179" s="132"/>
      <c r="G1179" s="132"/>
      <c r="H1179" s="132"/>
      <c r="I1179" s="132"/>
    </row>
    <row r="1180" spans="4:9">
      <c r="D1180" s="132"/>
      <c r="E1180" s="132"/>
      <c r="F1180" s="132"/>
      <c r="G1180" s="132"/>
      <c r="H1180" s="132"/>
      <c r="I1180" s="132"/>
    </row>
    <row r="1181" spans="4:9">
      <c r="D1181" s="132"/>
      <c r="E1181" s="132"/>
      <c r="F1181" s="132"/>
      <c r="G1181" s="132"/>
      <c r="H1181" s="132"/>
      <c r="I1181" s="132"/>
    </row>
    <row r="1182" spans="4:9">
      <c r="D1182" s="132"/>
      <c r="E1182" s="132"/>
      <c r="F1182" s="132"/>
      <c r="G1182" s="132"/>
      <c r="H1182" s="132"/>
      <c r="I1182" s="132"/>
    </row>
    <row r="1183" spans="4:9">
      <c r="D1183" s="132"/>
      <c r="E1183" s="132"/>
      <c r="F1183" s="132"/>
      <c r="G1183" s="132"/>
      <c r="H1183" s="132"/>
      <c r="I1183" s="132"/>
    </row>
    <row r="1184" spans="4:9">
      <c r="D1184" s="132"/>
      <c r="E1184" s="132"/>
      <c r="F1184" s="132"/>
      <c r="G1184" s="132"/>
      <c r="H1184" s="132"/>
      <c r="I1184" s="132"/>
    </row>
    <row r="1185" spans="4:9">
      <c r="D1185" s="132"/>
      <c r="E1185" s="132"/>
      <c r="F1185" s="132"/>
      <c r="G1185" s="132"/>
      <c r="H1185" s="132"/>
      <c r="I1185" s="132"/>
    </row>
    <row r="1186" spans="4:9">
      <c r="D1186" s="132"/>
      <c r="E1186" s="132"/>
      <c r="F1186" s="132"/>
      <c r="G1186" s="132"/>
      <c r="H1186" s="132"/>
      <c r="I1186" s="132"/>
    </row>
    <row r="1187" spans="4:9">
      <c r="D1187" s="132"/>
      <c r="E1187" s="132"/>
      <c r="F1187" s="132"/>
      <c r="G1187" s="132"/>
      <c r="H1187" s="132"/>
      <c r="I1187" s="132"/>
    </row>
    <row r="1188" spans="4:9">
      <c r="D1188" s="132"/>
      <c r="E1188" s="132"/>
      <c r="F1188" s="132"/>
      <c r="G1188" s="132"/>
      <c r="H1188" s="132"/>
      <c r="I1188" s="132"/>
    </row>
    <row r="1189" spans="4:9">
      <c r="D1189" s="132"/>
      <c r="E1189" s="132"/>
      <c r="F1189" s="132"/>
      <c r="G1189" s="132"/>
      <c r="H1189" s="132"/>
      <c r="I1189" s="132"/>
    </row>
    <row r="1190" spans="4:9">
      <c r="D1190" s="132"/>
      <c r="E1190" s="132"/>
      <c r="F1190" s="132"/>
      <c r="G1190" s="132"/>
      <c r="H1190" s="132"/>
      <c r="I1190" s="132"/>
    </row>
    <row r="1191" spans="4:9">
      <c r="D1191" s="132"/>
      <c r="E1191" s="132"/>
      <c r="F1191" s="132"/>
      <c r="G1191" s="132"/>
      <c r="H1191" s="132"/>
      <c r="I1191" s="132"/>
    </row>
    <row r="1192" spans="4:9">
      <c r="D1192" s="132"/>
      <c r="E1192" s="132"/>
      <c r="F1192" s="132"/>
      <c r="G1192" s="132"/>
      <c r="H1192" s="132"/>
      <c r="I1192" s="132"/>
    </row>
    <row r="1193" spans="4:9">
      <c r="D1193" s="132"/>
      <c r="E1193" s="132"/>
      <c r="F1193" s="132"/>
      <c r="G1193" s="132"/>
      <c r="H1193" s="132"/>
      <c r="I1193" s="132"/>
    </row>
    <row r="1194" spans="4:9">
      <c r="D1194" s="132"/>
      <c r="E1194" s="132"/>
      <c r="F1194" s="132"/>
      <c r="G1194" s="132"/>
      <c r="H1194" s="132"/>
      <c r="I1194" s="132"/>
    </row>
    <row r="1195" spans="4:9">
      <c r="D1195" s="132"/>
      <c r="E1195" s="132"/>
      <c r="F1195" s="132"/>
      <c r="G1195" s="132"/>
      <c r="H1195" s="132"/>
      <c r="I1195" s="132"/>
    </row>
    <row r="1196" spans="4:9">
      <c r="D1196" s="132"/>
      <c r="E1196" s="132"/>
      <c r="F1196" s="132"/>
      <c r="G1196" s="132"/>
      <c r="H1196" s="132"/>
      <c r="I1196" s="132"/>
    </row>
    <row r="1197" spans="4:9">
      <c r="D1197" s="132"/>
      <c r="E1197" s="132"/>
      <c r="F1197" s="132"/>
      <c r="G1197" s="132"/>
      <c r="H1197" s="132"/>
      <c r="I1197" s="132"/>
    </row>
    <row r="1198" spans="4:9">
      <c r="D1198" s="132"/>
      <c r="E1198" s="132"/>
      <c r="F1198" s="132"/>
      <c r="G1198" s="132"/>
      <c r="H1198" s="132"/>
      <c r="I1198" s="132"/>
    </row>
    <row r="1199" spans="4:9">
      <c r="D1199" s="132"/>
      <c r="E1199" s="132"/>
      <c r="F1199" s="132"/>
      <c r="G1199" s="132"/>
      <c r="H1199" s="132"/>
      <c r="I1199" s="132"/>
    </row>
    <row r="1200" spans="4:9">
      <c r="D1200" s="132"/>
      <c r="E1200" s="132"/>
      <c r="F1200" s="132"/>
      <c r="G1200" s="132"/>
      <c r="H1200" s="132"/>
      <c r="I1200" s="132"/>
    </row>
    <row r="1201" spans="4:9">
      <c r="D1201" s="132"/>
      <c r="E1201" s="132"/>
      <c r="F1201" s="132"/>
      <c r="G1201" s="132"/>
      <c r="H1201" s="132"/>
      <c r="I1201" s="132"/>
    </row>
    <row r="1202" spans="4:9">
      <c r="D1202" s="132"/>
      <c r="E1202" s="132"/>
      <c r="F1202" s="132"/>
      <c r="G1202" s="132"/>
      <c r="H1202" s="132"/>
      <c r="I1202" s="132"/>
    </row>
    <row r="1203" spans="4:9">
      <c r="D1203" s="132"/>
      <c r="E1203" s="132"/>
      <c r="F1203" s="132"/>
      <c r="G1203" s="132"/>
      <c r="H1203" s="132"/>
      <c r="I1203" s="132"/>
    </row>
    <row r="1204" spans="4:9">
      <c r="D1204" s="132"/>
      <c r="E1204" s="132"/>
      <c r="F1204" s="132"/>
      <c r="G1204" s="132"/>
      <c r="H1204" s="132"/>
      <c r="I1204" s="132"/>
    </row>
    <row r="1205" spans="4:9">
      <c r="D1205" s="132"/>
      <c r="E1205" s="132"/>
      <c r="F1205" s="132"/>
      <c r="G1205" s="132"/>
      <c r="H1205" s="132"/>
      <c r="I1205" s="132"/>
    </row>
    <row r="1206" spans="4:9">
      <c r="D1206" s="132"/>
      <c r="E1206" s="132"/>
      <c r="F1206" s="132"/>
      <c r="G1206" s="132"/>
      <c r="H1206" s="132"/>
      <c r="I1206" s="132"/>
    </row>
    <row r="1207" spans="4:9">
      <c r="D1207" s="132"/>
      <c r="E1207" s="132"/>
      <c r="F1207" s="132"/>
      <c r="G1207" s="132"/>
      <c r="H1207" s="132"/>
      <c r="I1207" s="132"/>
    </row>
    <row r="1208" spans="4:9">
      <c r="D1208" s="132"/>
      <c r="E1208" s="132"/>
      <c r="F1208" s="132"/>
      <c r="G1208" s="132"/>
      <c r="H1208" s="132"/>
      <c r="I1208" s="132"/>
    </row>
    <row r="1209" spans="4:9">
      <c r="D1209" s="132"/>
      <c r="E1209" s="132"/>
      <c r="F1209" s="132"/>
      <c r="G1209" s="132"/>
      <c r="H1209" s="132"/>
      <c r="I1209" s="132"/>
    </row>
    <row r="1210" spans="4:9">
      <c r="D1210" s="132"/>
      <c r="E1210" s="132"/>
      <c r="F1210" s="132"/>
      <c r="G1210" s="132"/>
      <c r="H1210" s="132"/>
      <c r="I1210" s="132"/>
    </row>
    <row r="1211" spans="4:9">
      <c r="D1211" s="132"/>
      <c r="E1211" s="132"/>
      <c r="F1211" s="132"/>
      <c r="G1211" s="132"/>
      <c r="H1211" s="132"/>
      <c r="I1211" s="132"/>
    </row>
    <row r="1212" spans="4:9">
      <c r="D1212" s="132"/>
      <c r="E1212" s="132"/>
      <c r="F1212" s="132"/>
      <c r="G1212" s="132"/>
      <c r="H1212" s="132"/>
      <c r="I1212" s="132"/>
    </row>
    <row r="1213" spans="4:9">
      <c r="D1213" s="132"/>
      <c r="E1213" s="132"/>
      <c r="F1213" s="132"/>
      <c r="G1213" s="132"/>
      <c r="H1213" s="132"/>
      <c r="I1213" s="132"/>
    </row>
    <row r="1214" spans="4:9">
      <c r="D1214" s="132"/>
      <c r="E1214" s="132"/>
      <c r="F1214" s="132"/>
      <c r="G1214" s="132"/>
      <c r="H1214" s="132"/>
      <c r="I1214" s="132"/>
    </row>
    <row r="1215" spans="4:9">
      <c r="D1215" s="132"/>
      <c r="E1215" s="132"/>
      <c r="F1215" s="132"/>
      <c r="G1215" s="132"/>
      <c r="H1215" s="132"/>
      <c r="I1215" s="132"/>
    </row>
    <row r="1216" spans="4:9">
      <c r="D1216" s="132"/>
      <c r="E1216" s="132"/>
      <c r="F1216" s="132"/>
      <c r="G1216" s="132"/>
      <c r="H1216" s="132"/>
      <c r="I1216" s="132"/>
    </row>
    <row r="1217" spans="4:9">
      <c r="D1217" s="132"/>
      <c r="E1217" s="132"/>
      <c r="F1217" s="132"/>
      <c r="G1217" s="132"/>
      <c r="H1217" s="132"/>
      <c r="I1217" s="132"/>
    </row>
    <row r="1218" spans="4:9">
      <c r="D1218" s="132"/>
      <c r="E1218" s="132"/>
      <c r="F1218" s="132"/>
      <c r="G1218" s="132"/>
      <c r="H1218" s="132"/>
      <c r="I1218" s="132"/>
    </row>
    <row r="1219" spans="4:9">
      <c r="D1219" s="132"/>
      <c r="E1219" s="132"/>
      <c r="F1219" s="132"/>
      <c r="G1219" s="132"/>
      <c r="H1219" s="132"/>
      <c r="I1219" s="132"/>
    </row>
    <row r="1220" spans="4:9">
      <c r="D1220" s="132"/>
      <c r="E1220" s="132"/>
      <c r="F1220" s="132"/>
      <c r="G1220" s="132"/>
      <c r="H1220" s="132"/>
      <c r="I1220" s="132"/>
    </row>
    <row r="1221" spans="4:9">
      <c r="D1221" s="132"/>
      <c r="E1221" s="132"/>
      <c r="F1221" s="132"/>
      <c r="G1221" s="132"/>
      <c r="H1221" s="132"/>
      <c r="I1221" s="132"/>
    </row>
    <row r="1222" spans="4:9">
      <c r="D1222" s="132"/>
      <c r="E1222" s="132"/>
      <c r="F1222" s="132"/>
      <c r="G1222" s="132"/>
      <c r="H1222" s="132"/>
      <c r="I1222" s="132"/>
    </row>
    <row r="1223" spans="4:9">
      <c r="D1223" s="132"/>
      <c r="E1223" s="132"/>
      <c r="F1223" s="132"/>
      <c r="G1223" s="132"/>
      <c r="H1223" s="132"/>
      <c r="I1223" s="132"/>
    </row>
    <row r="1224" spans="4:9">
      <c r="D1224" s="132"/>
      <c r="E1224" s="132"/>
      <c r="F1224" s="132"/>
      <c r="G1224" s="132"/>
      <c r="H1224" s="132"/>
      <c r="I1224" s="132"/>
    </row>
    <row r="1225" spans="4:9">
      <c r="D1225" s="132"/>
      <c r="E1225" s="132"/>
      <c r="F1225" s="132"/>
      <c r="G1225" s="132"/>
      <c r="H1225" s="132"/>
      <c r="I1225" s="132"/>
    </row>
    <row r="1226" spans="4:9">
      <c r="D1226" s="132"/>
      <c r="E1226" s="132"/>
      <c r="F1226" s="132"/>
      <c r="G1226" s="132"/>
      <c r="H1226" s="132"/>
      <c r="I1226" s="132"/>
    </row>
    <row r="1227" spans="4:9">
      <c r="D1227" s="132"/>
      <c r="E1227" s="132"/>
      <c r="F1227" s="132"/>
      <c r="G1227" s="132"/>
      <c r="H1227" s="132"/>
      <c r="I1227" s="132"/>
    </row>
    <row r="1228" spans="4:9">
      <c r="D1228" s="132"/>
      <c r="E1228" s="132"/>
      <c r="F1228" s="132"/>
      <c r="G1228" s="132"/>
      <c r="H1228" s="132"/>
      <c r="I1228" s="132"/>
    </row>
    <row r="1229" spans="4:9">
      <c r="D1229" s="132"/>
      <c r="E1229" s="132"/>
      <c r="F1229" s="132"/>
      <c r="G1229" s="132"/>
      <c r="H1229" s="132"/>
      <c r="I1229" s="132"/>
    </row>
    <row r="1230" spans="4:9">
      <c r="D1230" s="132"/>
      <c r="E1230" s="132"/>
      <c r="F1230" s="132"/>
      <c r="G1230" s="132"/>
      <c r="H1230" s="132"/>
      <c r="I1230" s="132"/>
    </row>
    <row r="1231" spans="4:9">
      <c r="D1231" s="132"/>
      <c r="E1231" s="132"/>
      <c r="F1231" s="132"/>
      <c r="G1231" s="132"/>
      <c r="H1231" s="132"/>
      <c r="I1231" s="132"/>
    </row>
    <row r="1232" spans="4:9">
      <c r="D1232" s="132"/>
      <c r="E1232" s="132"/>
      <c r="F1232" s="132"/>
      <c r="G1232" s="132"/>
      <c r="H1232" s="132"/>
      <c r="I1232" s="132"/>
    </row>
    <row r="1233" spans="4:9">
      <c r="D1233" s="132"/>
      <c r="E1233" s="132"/>
      <c r="F1233" s="132"/>
      <c r="G1233" s="132"/>
      <c r="H1233" s="132"/>
      <c r="I1233" s="132"/>
    </row>
    <row r="1234" spans="4:9">
      <c r="D1234" s="132"/>
      <c r="E1234" s="132"/>
      <c r="F1234" s="132"/>
      <c r="G1234" s="132"/>
      <c r="H1234" s="132"/>
      <c r="I1234" s="132"/>
    </row>
    <row r="1235" spans="4:9">
      <c r="D1235" s="132"/>
      <c r="E1235" s="132"/>
      <c r="F1235" s="132"/>
      <c r="G1235" s="132"/>
      <c r="H1235" s="132"/>
      <c r="I1235" s="132"/>
    </row>
    <row r="1236" spans="4:9">
      <c r="D1236" s="132"/>
      <c r="E1236" s="132"/>
      <c r="F1236" s="132"/>
      <c r="G1236" s="132"/>
      <c r="H1236" s="132"/>
      <c r="I1236" s="132"/>
    </row>
    <row r="1237" spans="4:9">
      <c r="D1237" s="132"/>
      <c r="E1237" s="132"/>
      <c r="F1237" s="132"/>
      <c r="G1237" s="132"/>
      <c r="H1237" s="132"/>
      <c r="I1237" s="132"/>
    </row>
    <row r="1238" spans="4:9">
      <c r="D1238" s="132"/>
      <c r="E1238" s="132"/>
      <c r="F1238" s="132"/>
      <c r="G1238" s="132"/>
      <c r="H1238" s="132"/>
      <c r="I1238" s="132"/>
    </row>
    <row r="1239" spans="4:9">
      <c r="D1239" s="132"/>
      <c r="E1239" s="132"/>
      <c r="F1239" s="132"/>
      <c r="G1239" s="132"/>
      <c r="H1239" s="132"/>
      <c r="I1239" s="132"/>
    </row>
    <row r="1240" spans="4:9">
      <c r="D1240" s="132"/>
      <c r="E1240" s="132"/>
      <c r="F1240" s="132"/>
      <c r="G1240" s="132"/>
      <c r="H1240" s="132"/>
      <c r="I1240" s="132"/>
    </row>
    <row r="1241" spans="4:9">
      <c r="D1241" s="132"/>
      <c r="E1241" s="132"/>
      <c r="F1241" s="132"/>
      <c r="G1241" s="132"/>
      <c r="H1241" s="132"/>
      <c r="I1241" s="132"/>
    </row>
    <row r="1242" spans="4:9">
      <c r="D1242" s="132"/>
      <c r="E1242" s="132"/>
      <c r="F1242" s="132"/>
      <c r="G1242" s="132"/>
      <c r="H1242" s="132"/>
      <c r="I1242" s="132"/>
    </row>
    <row r="1243" spans="4:9">
      <c r="D1243" s="132"/>
      <c r="E1243" s="132"/>
      <c r="F1243" s="132"/>
      <c r="G1243" s="132"/>
      <c r="H1243" s="132"/>
      <c r="I1243" s="132"/>
    </row>
    <row r="1244" spans="4:9">
      <c r="D1244" s="132"/>
      <c r="E1244" s="132"/>
      <c r="F1244" s="132"/>
      <c r="G1244" s="132"/>
      <c r="H1244" s="132"/>
      <c r="I1244" s="132"/>
    </row>
    <row r="1245" spans="4:9">
      <c r="D1245" s="132"/>
      <c r="E1245" s="132"/>
      <c r="F1245" s="132"/>
      <c r="G1245" s="132"/>
      <c r="H1245" s="132"/>
      <c r="I1245" s="132"/>
    </row>
    <row r="1246" spans="4:9">
      <c r="D1246" s="132"/>
      <c r="E1246" s="132"/>
      <c r="F1246" s="132"/>
      <c r="G1246" s="132"/>
      <c r="H1246" s="132"/>
      <c r="I1246" s="132"/>
    </row>
    <row r="1247" spans="4:9">
      <c r="D1247" s="132"/>
      <c r="E1247" s="132"/>
      <c r="F1247" s="132"/>
      <c r="G1247" s="132"/>
      <c r="H1247" s="132"/>
      <c r="I1247" s="132"/>
    </row>
    <row r="1248" spans="4:9">
      <c r="D1248" s="132"/>
      <c r="E1248" s="132"/>
      <c r="F1248" s="132"/>
      <c r="G1248" s="132"/>
      <c r="H1248" s="132"/>
      <c r="I1248" s="132"/>
    </row>
    <row r="1249" spans="4:9">
      <c r="D1249" s="132"/>
      <c r="E1249" s="132"/>
      <c r="F1249" s="132"/>
      <c r="G1249" s="132"/>
      <c r="H1249" s="132"/>
      <c r="I1249" s="132"/>
    </row>
    <row r="1250" spans="4:9">
      <c r="D1250" s="132"/>
      <c r="E1250" s="132"/>
      <c r="F1250" s="132"/>
      <c r="G1250" s="132"/>
      <c r="H1250" s="132"/>
      <c r="I1250" s="132"/>
    </row>
    <row r="1251" spans="4:9">
      <c r="D1251" s="132"/>
      <c r="E1251" s="132"/>
      <c r="F1251" s="132"/>
      <c r="G1251" s="132"/>
      <c r="H1251" s="132"/>
      <c r="I1251" s="132"/>
    </row>
    <row r="1252" spans="4:9">
      <c r="D1252" s="132"/>
      <c r="E1252" s="132"/>
      <c r="F1252" s="132"/>
      <c r="G1252" s="132"/>
      <c r="H1252" s="132"/>
      <c r="I1252" s="132"/>
    </row>
    <row r="1253" spans="4:9">
      <c r="D1253" s="132"/>
      <c r="E1253" s="132"/>
      <c r="F1253" s="132"/>
      <c r="G1253" s="132"/>
      <c r="H1253" s="132"/>
      <c r="I1253" s="132"/>
    </row>
    <row r="1254" spans="4:9">
      <c r="D1254" s="132"/>
      <c r="E1254" s="132"/>
      <c r="F1254" s="132"/>
      <c r="G1254" s="132"/>
      <c r="H1254" s="132"/>
      <c r="I1254" s="132"/>
    </row>
    <row r="1255" spans="4:9">
      <c r="D1255" s="132"/>
      <c r="E1255" s="132"/>
      <c r="F1255" s="132"/>
      <c r="G1255" s="132"/>
      <c r="H1255" s="132"/>
      <c r="I1255" s="132"/>
    </row>
    <row r="1256" spans="4:9">
      <c r="D1256" s="132"/>
      <c r="E1256" s="132"/>
      <c r="F1256" s="132"/>
      <c r="G1256" s="132"/>
      <c r="H1256" s="132"/>
      <c r="I1256" s="132"/>
    </row>
    <row r="1257" spans="4:9">
      <c r="D1257" s="132"/>
      <c r="E1257" s="132"/>
      <c r="F1257" s="132"/>
      <c r="G1257" s="132"/>
      <c r="H1257" s="132"/>
      <c r="I1257" s="132"/>
    </row>
    <row r="1258" spans="4:9">
      <c r="D1258" s="132"/>
      <c r="E1258" s="132"/>
      <c r="F1258" s="132"/>
      <c r="G1258" s="132"/>
      <c r="H1258" s="132"/>
      <c r="I1258" s="132"/>
    </row>
    <row r="1259" spans="4:9">
      <c r="D1259" s="132"/>
      <c r="E1259" s="132"/>
      <c r="F1259" s="132"/>
      <c r="G1259" s="132"/>
      <c r="H1259" s="132"/>
      <c r="I1259" s="132"/>
    </row>
    <row r="1260" spans="4:9">
      <c r="D1260" s="132"/>
      <c r="E1260" s="132"/>
      <c r="F1260" s="132"/>
      <c r="G1260" s="132"/>
      <c r="H1260" s="132"/>
      <c r="I1260" s="132"/>
    </row>
    <row r="1261" spans="4:9">
      <c r="D1261" s="132"/>
      <c r="E1261" s="132"/>
      <c r="F1261" s="132"/>
      <c r="G1261" s="132"/>
      <c r="H1261" s="132"/>
      <c r="I1261" s="132"/>
    </row>
    <row r="1262" spans="4:9">
      <c r="D1262" s="132"/>
      <c r="E1262" s="132"/>
      <c r="F1262" s="132"/>
      <c r="G1262" s="132"/>
      <c r="H1262" s="132"/>
      <c r="I1262" s="132"/>
    </row>
    <row r="1263" spans="4:9">
      <c r="D1263" s="132"/>
      <c r="E1263" s="132"/>
      <c r="F1263" s="132"/>
      <c r="G1263" s="132"/>
      <c r="H1263" s="132"/>
      <c r="I1263" s="132"/>
    </row>
    <row r="1264" spans="4:9">
      <c r="D1264" s="132"/>
      <c r="E1264" s="132"/>
      <c r="F1264" s="132"/>
      <c r="G1264" s="132"/>
      <c r="H1264" s="132"/>
      <c r="I1264" s="132"/>
    </row>
    <row r="1265" spans="4:9">
      <c r="D1265" s="132"/>
      <c r="E1265" s="132"/>
      <c r="F1265" s="132"/>
      <c r="G1265" s="132"/>
      <c r="H1265" s="132"/>
      <c r="I1265" s="132"/>
    </row>
    <row r="1266" spans="4:9">
      <c r="D1266" s="132"/>
      <c r="E1266" s="132"/>
      <c r="F1266" s="132"/>
      <c r="G1266" s="132"/>
      <c r="H1266" s="132"/>
      <c r="I1266" s="132"/>
    </row>
    <row r="1267" spans="4:9">
      <c r="D1267" s="132"/>
      <c r="E1267" s="132"/>
      <c r="F1267" s="132"/>
      <c r="G1267" s="132"/>
      <c r="H1267" s="132"/>
      <c r="I1267" s="132"/>
    </row>
    <row r="1268" spans="4:9">
      <c r="D1268" s="132"/>
      <c r="E1268" s="132"/>
      <c r="F1268" s="132"/>
      <c r="G1268" s="132"/>
      <c r="H1268" s="132"/>
      <c r="I1268" s="132"/>
    </row>
    <row r="1269" spans="4:9">
      <c r="D1269" s="132"/>
      <c r="E1269" s="132"/>
      <c r="F1269" s="132"/>
      <c r="G1269" s="132"/>
      <c r="H1269" s="132"/>
      <c r="I1269" s="132"/>
    </row>
    <row r="1270" spans="4:9">
      <c r="D1270" s="132"/>
      <c r="E1270" s="132"/>
      <c r="F1270" s="132"/>
      <c r="G1270" s="132"/>
      <c r="H1270" s="132"/>
      <c r="I1270" s="132"/>
    </row>
    <row r="1271" spans="4:9">
      <c r="D1271" s="132"/>
      <c r="E1271" s="132"/>
      <c r="F1271" s="132"/>
      <c r="G1271" s="132"/>
      <c r="H1271" s="132"/>
      <c r="I1271" s="132"/>
    </row>
    <row r="1272" spans="4:9">
      <c r="D1272" s="132"/>
      <c r="E1272" s="132"/>
      <c r="F1272" s="132"/>
      <c r="G1272" s="132"/>
      <c r="H1272" s="132"/>
      <c r="I1272" s="132"/>
    </row>
    <row r="1273" spans="4:9">
      <c r="D1273" s="132"/>
      <c r="E1273" s="132"/>
      <c r="F1273" s="132"/>
      <c r="G1273" s="132"/>
      <c r="H1273" s="132"/>
      <c r="I1273" s="132"/>
    </row>
    <row r="1274" spans="4:9">
      <c r="D1274" s="132"/>
      <c r="E1274" s="132"/>
      <c r="F1274" s="132"/>
      <c r="G1274" s="132"/>
      <c r="H1274" s="132"/>
      <c r="I1274" s="132"/>
    </row>
    <row r="1275" spans="4:9">
      <c r="D1275" s="132"/>
      <c r="E1275" s="132"/>
      <c r="F1275" s="132"/>
      <c r="G1275" s="132"/>
      <c r="H1275" s="132"/>
      <c r="I1275" s="132"/>
    </row>
    <row r="1276" spans="4:9">
      <c r="D1276" s="132"/>
      <c r="E1276" s="132"/>
      <c r="F1276" s="132"/>
      <c r="G1276" s="132"/>
      <c r="H1276" s="132"/>
      <c r="I1276" s="132"/>
    </row>
    <row r="1277" spans="4:9">
      <c r="D1277" s="132"/>
      <c r="E1277" s="132"/>
      <c r="F1277" s="132"/>
      <c r="G1277" s="132"/>
      <c r="H1277" s="132"/>
      <c r="I1277" s="132"/>
    </row>
    <row r="1278" spans="4:9">
      <c r="D1278" s="132"/>
      <c r="E1278" s="132"/>
      <c r="F1278" s="132"/>
      <c r="G1278" s="132"/>
      <c r="H1278" s="132"/>
      <c r="I1278" s="132"/>
    </row>
    <row r="1279" spans="4:9">
      <c r="D1279" s="132"/>
      <c r="E1279" s="132"/>
      <c r="F1279" s="132"/>
      <c r="G1279" s="132"/>
      <c r="H1279" s="132"/>
      <c r="I1279" s="132"/>
    </row>
    <row r="1280" spans="4:9">
      <c r="D1280" s="132"/>
      <c r="E1280" s="132"/>
      <c r="F1280" s="132"/>
      <c r="G1280" s="132"/>
      <c r="H1280" s="132"/>
      <c r="I1280" s="132"/>
    </row>
    <row r="1281" spans="4:9">
      <c r="D1281" s="132"/>
      <c r="E1281" s="132"/>
      <c r="F1281" s="132"/>
      <c r="G1281" s="132"/>
      <c r="H1281" s="132"/>
      <c r="I1281" s="132"/>
    </row>
    <row r="1282" spans="4:9">
      <c r="D1282" s="132"/>
      <c r="E1282" s="132"/>
      <c r="F1282" s="132"/>
      <c r="G1282" s="132"/>
      <c r="H1282" s="132"/>
      <c r="I1282" s="132"/>
    </row>
    <row r="1283" spans="4:9">
      <c r="D1283" s="132"/>
      <c r="E1283" s="132"/>
      <c r="F1283" s="132"/>
      <c r="G1283" s="132"/>
      <c r="H1283" s="132"/>
      <c r="I1283" s="132"/>
    </row>
    <row r="1284" spans="4:9">
      <c r="D1284" s="132"/>
      <c r="E1284" s="132"/>
      <c r="F1284" s="132"/>
      <c r="G1284" s="132"/>
      <c r="H1284" s="132"/>
      <c r="I1284" s="132"/>
    </row>
    <row r="1285" spans="4:9">
      <c r="D1285" s="132"/>
      <c r="E1285" s="132"/>
      <c r="F1285" s="132"/>
      <c r="G1285" s="132"/>
      <c r="H1285" s="132"/>
      <c r="I1285" s="132"/>
    </row>
    <row r="1286" spans="4:9">
      <c r="D1286" s="132"/>
      <c r="E1286" s="132"/>
      <c r="F1286" s="132"/>
      <c r="G1286" s="132"/>
      <c r="H1286" s="132"/>
      <c r="I1286" s="132"/>
    </row>
    <row r="1287" spans="4:9">
      <c r="D1287" s="132"/>
      <c r="E1287" s="132"/>
      <c r="F1287" s="132"/>
      <c r="G1287" s="132"/>
      <c r="H1287" s="132"/>
      <c r="I1287" s="132"/>
    </row>
    <row r="1288" spans="4:9">
      <c r="D1288" s="132"/>
      <c r="E1288" s="132"/>
      <c r="F1288" s="132"/>
      <c r="G1288" s="132"/>
      <c r="H1288" s="132"/>
      <c r="I1288" s="132"/>
    </row>
    <row r="1289" spans="4:9">
      <c r="D1289" s="132"/>
      <c r="E1289" s="132"/>
      <c r="F1289" s="132"/>
      <c r="G1289" s="132"/>
      <c r="H1289" s="132"/>
      <c r="I1289" s="132"/>
    </row>
    <row r="1290" spans="4:9">
      <c r="D1290" s="132"/>
      <c r="E1290" s="132"/>
      <c r="F1290" s="132"/>
      <c r="G1290" s="132"/>
      <c r="H1290" s="132"/>
      <c r="I1290" s="132"/>
    </row>
    <row r="1291" spans="4:9">
      <c r="D1291" s="132"/>
      <c r="E1291" s="132"/>
      <c r="F1291" s="132"/>
      <c r="G1291" s="132"/>
      <c r="H1291" s="132"/>
      <c r="I1291" s="132"/>
    </row>
    <row r="1292" spans="4:9">
      <c r="D1292" s="132"/>
      <c r="E1292" s="132"/>
      <c r="F1292" s="132"/>
      <c r="G1292" s="132"/>
      <c r="H1292" s="132"/>
      <c r="I1292" s="132"/>
    </row>
    <row r="1293" spans="4:9">
      <c r="D1293" s="132"/>
      <c r="E1293" s="132"/>
      <c r="F1293" s="132"/>
      <c r="G1293" s="132"/>
      <c r="H1293" s="132"/>
      <c r="I1293" s="132"/>
    </row>
    <row r="1294" spans="4:9">
      <c r="D1294" s="132"/>
      <c r="E1294" s="132"/>
      <c r="F1294" s="132"/>
      <c r="G1294" s="132"/>
      <c r="H1294" s="132"/>
      <c r="I1294" s="132"/>
    </row>
    <row r="1295" spans="4:9">
      <c r="D1295" s="132"/>
      <c r="E1295" s="132"/>
      <c r="F1295" s="132"/>
      <c r="G1295" s="132"/>
      <c r="H1295" s="132"/>
      <c r="I1295" s="132"/>
    </row>
    <row r="1296" spans="4:9">
      <c r="D1296" s="132"/>
      <c r="E1296" s="132"/>
      <c r="F1296" s="132"/>
      <c r="G1296" s="132"/>
      <c r="H1296" s="132"/>
      <c r="I1296" s="132"/>
    </row>
    <row r="1297" spans="4:9">
      <c r="D1297" s="132"/>
      <c r="E1297" s="132"/>
      <c r="F1297" s="132"/>
      <c r="G1297" s="132"/>
      <c r="H1297" s="132"/>
      <c r="I1297" s="132"/>
    </row>
    <row r="1298" spans="4:9">
      <c r="D1298" s="132"/>
      <c r="E1298" s="132"/>
      <c r="F1298" s="132"/>
      <c r="G1298" s="132"/>
      <c r="H1298" s="132"/>
      <c r="I1298" s="132"/>
    </row>
    <row r="1299" spans="4:9">
      <c r="D1299" s="132"/>
      <c r="E1299" s="132"/>
      <c r="F1299" s="132"/>
      <c r="G1299" s="132"/>
      <c r="H1299" s="132"/>
      <c r="I1299" s="132"/>
    </row>
    <row r="1300" spans="4:9">
      <c r="D1300" s="132"/>
      <c r="E1300" s="132"/>
      <c r="F1300" s="132"/>
      <c r="G1300" s="132"/>
      <c r="H1300" s="132"/>
      <c r="I1300" s="132"/>
    </row>
    <row r="1301" spans="4:9">
      <c r="D1301" s="132"/>
      <c r="E1301" s="132"/>
      <c r="F1301" s="132"/>
      <c r="G1301" s="132"/>
      <c r="H1301" s="132"/>
      <c r="I1301" s="132"/>
    </row>
    <row r="1302" spans="4:9">
      <c r="D1302" s="132"/>
      <c r="E1302" s="132"/>
      <c r="F1302" s="132"/>
      <c r="G1302" s="132"/>
      <c r="H1302" s="132"/>
      <c r="I1302" s="132"/>
    </row>
    <row r="1303" spans="4:9">
      <c r="D1303" s="132"/>
      <c r="E1303" s="132"/>
      <c r="F1303" s="132"/>
      <c r="G1303" s="132"/>
      <c r="H1303" s="132"/>
      <c r="I1303" s="132"/>
    </row>
    <row r="1304" spans="4:9">
      <c r="D1304" s="132"/>
      <c r="E1304" s="132"/>
      <c r="F1304" s="132"/>
      <c r="G1304" s="132"/>
      <c r="H1304" s="132"/>
      <c r="I1304" s="132"/>
    </row>
    <row r="1305" spans="4:9">
      <c r="D1305" s="132"/>
      <c r="E1305" s="132"/>
      <c r="F1305" s="132"/>
      <c r="G1305" s="132"/>
      <c r="H1305" s="132"/>
      <c r="I1305" s="132"/>
    </row>
    <row r="1306" spans="4:9">
      <c r="D1306" s="132"/>
      <c r="E1306" s="132"/>
      <c r="F1306" s="132"/>
      <c r="G1306" s="132"/>
      <c r="H1306" s="132"/>
      <c r="I1306" s="132"/>
    </row>
    <row r="1307" spans="4:9">
      <c r="D1307" s="132"/>
      <c r="E1307" s="132"/>
      <c r="F1307" s="132"/>
      <c r="G1307" s="132"/>
      <c r="H1307" s="132"/>
      <c r="I1307" s="132"/>
    </row>
    <row r="1308" spans="4:9">
      <c r="D1308" s="132"/>
      <c r="E1308" s="132"/>
      <c r="F1308" s="132"/>
      <c r="G1308" s="132"/>
      <c r="H1308" s="132"/>
      <c r="I1308" s="132"/>
    </row>
    <row r="1309" spans="4:9">
      <c r="D1309" s="132"/>
      <c r="E1309" s="132"/>
      <c r="F1309" s="132"/>
      <c r="G1309" s="132"/>
      <c r="H1309" s="132"/>
      <c r="I1309" s="132"/>
    </row>
    <row r="1310" spans="4:9">
      <c r="D1310" s="132"/>
      <c r="E1310" s="132"/>
      <c r="F1310" s="132"/>
      <c r="G1310" s="132"/>
      <c r="H1310" s="132"/>
      <c r="I1310" s="132"/>
    </row>
    <row r="1311" spans="4:9">
      <c r="D1311" s="132"/>
      <c r="E1311" s="132"/>
      <c r="F1311" s="132"/>
      <c r="G1311" s="132"/>
      <c r="H1311" s="132"/>
      <c r="I1311" s="132"/>
    </row>
    <row r="1312" spans="4:9">
      <c r="D1312" s="132"/>
      <c r="E1312" s="132"/>
      <c r="F1312" s="132"/>
      <c r="G1312" s="132"/>
      <c r="H1312" s="132"/>
      <c r="I1312" s="132"/>
    </row>
    <row r="1313" spans="4:9">
      <c r="D1313" s="132"/>
      <c r="E1313" s="132"/>
      <c r="F1313" s="132"/>
      <c r="G1313" s="132"/>
      <c r="H1313" s="132"/>
      <c r="I1313" s="132"/>
    </row>
    <row r="1314" spans="4:9">
      <c r="D1314" s="132"/>
      <c r="E1314" s="132"/>
      <c r="F1314" s="132"/>
      <c r="G1314" s="132"/>
      <c r="H1314" s="132"/>
      <c r="I1314" s="132"/>
    </row>
    <row r="1315" spans="4:9">
      <c r="D1315" s="132"/>
      <c r="E1315" s="132"/>
      <c r="F1315" s="132"/>
      <c r="G1315" s="132"/>
      <c r="H1315" s="132"/>
      <c r="I1315" s="132"/>
    </row>
    <row r="1316" spans="4:9">
      <c r="D1316" s="132"/>
      <c r="E1316" s="132"/>
      <c r="F1316" s="132"/>
      <c r="G1316" s="132"/>
      <c r="H1316" s="132"/>
      <c r="I1316" s="132"/>
    </row>
    <row r="1317" spans="4:9">
      <c r="D1317" s="132"/>
      <c r="E1317" s="132"/>
      <c r="F1317" s="132"/>
      <c r="G1317" s="132"/>
      <c r="H1317" s="132"/>
      <c r="I1317" s="132"/>
    </row>
    <row r="1318" spans="4:9">
      <c r="D1318" s="132"/>
      <c r="E1318" s="132"/>
      <c r="F1318" s="132"/>
      <c r="G1318" s="132"/>
      <c r="H1318" s="132"/>
      <c r="I1318" s="132"/>
    </row>
    <row r="1319" spans="4:9">
      <c r="D1319" s="132"/>
      <c r="E1319" s="132"/>
      <c r="F1319" s="132"/>
      <c r="G1319" s="132"/>
      <c r="H1319" s="132"/>
      <c r="I1319" s="132"/>
    </row>
    <row r="1320" spans="4:9">
      <c r="D1320" s="132"/>
      <c r="E1320" s="132"/>
      <c r="F1320" s="132"/>
      <c r="G1320" s="132"/>
      <c r="H1320" s="132"/>
      <c r="I1320" s="132"/>
    </row>
    <row r="1321" spans="4:9">
      <c r="D1321" s="132"/>
      <c r="E1321" s="132"/>
      <c r="F1321" s="132"/>
      <c r="G1321" s="132"/>
      <c r="H1321" s="132"/>
      <c r="I1321" s="132"/>
    </row>
    <row r="1322" spans="4:9">
      <c r="D1322" s="132"/>
      <c r="E1322" s="132"/>
      <c r="F1322" s="132"/>
      <c r="G1322" s="132"/>
      <c r="H1322" s="132"/>
      <c r="I1322" s="132"/>
    </row>
    <row r="1323" spans="4:9">
      <c r="D1323" s="132"/>
      <c r="E1323" s="132"/>
      <c r="F1323" s="132"/>
      <c r="G1323" s="132"/>
      <c r="H1323" s="132"/>
      <c r="I1323" s="132"/>
    </row>
    <row r="1324" spans="4:9">
      <c r="D1324" s="132"/>
      <c r="E1324" s="132"/>
      <c r="F1324" s="132"/>
      <c r="G1324" s="132"/>
      <c r="H1324" s="132"/>
      <c r="I1324" s="132"/>
    </row>
    <row r="1325" spans="4:9">
      <c r="D1325" s="132"/>
      <c r="E1325" s="132"/>
      <c r="F1325" s="132"/>
      <c r="G1325" s="132"/>
      <c r="H1325" s="132"/>
      <c r="I1325" s="132"/>
    </row>
    <row r="1326" spans="4:9">
      <c r="D1326" s="132"/>
      <c r="E1326" s="132"/>
      <c r="F1326" s="132"/>
      <c r="G1326" s="132"/>
      <c r="H1326" s="132"/>
      <c r="I1326" s="132"/>
    </row>
    <row r="1327" spans="4:9">
      <c r="D1327" s="132"/>
      <c r="E1327" s="132"/>
      <c r="F1327" s="132"/>
      <c r="G1327" s="132"/>
      <c r="H1327" s="132"/>
      <c r="I1327" s="132"/>
    </row>
    <row r="1328" spans="4:9">
      <c r="D1328" s="132"/>
      <c r="E1328" s="132"/>
      <c r="F1328" s="132"/>
      <c r="G1328" s="132"/>
      <c r="H1328" s="132"/>
      <c r="I1328" s="132"/>
    </row>
    <row r="1329" spans="4:9">
      <c r="D1329" s="132"/>
      <c r="E1329" s="132"/>
      <c r="F1329" s="132"/>
      <c r="G1329" s="132"/>
      <c r="H1329" s="132"/>
      <c r="I1329" s="132"/>
    </row>
    <row r="1330" spans="4:9">
      <c r="D1330" s="132"/>
      <c r="E1330" s="132"/>
      <c r="F1330" s="132"/>
      <c r="G1330" s="132"/>
      <c r="H1330" s="132"/>
      <c r="I1330" s="132"/>
    </row>
    <row r="1331" spans="4:9">
      <c r="D1331" s="132"/>
      <c r="E1331" s="132"/>
      <c r="F1331" s="132"/>
      <c r="G1331" s="132"/>
      <c r="H1331" s="132"/>
      <c r="I1331" s="132"/>
    </row>
    <row r="1332" spans="4:9">
      <c r="D1332" s="132"/>
      <c r="E1332" s="132"/>
      <c r="F1332" s="132"/>
      <c r="G1332" s="132"/>
      <c r="H1332" s="132"/>
      <c r="I1332" s="132"/>
    </row>
    <row r="1333" spans="4:9">
      <c r="D1333" s="132"/>
      <c r="E1333" s="132"/>
      <c r="F1333" s="132"/>
      <c r="G1333" s="132"/>
      <c r="H1333" s="132"/>
      <c r="I1333" s="132"/>
    </row>
    <row r="1334" spans="4:9">
      <c r="D1334" s="132"/>
      <c r="E1334" s="132"/>
      <c r="F1334" s="132"/>
      <c r="G1334" s="132"/>
      <c r="H1334" s="132"/>
      <c r="I1334" s="132"/>
    </row>
    <row r="1335" spans="4:9">
      <c r="D1335" s="132"/>
      <c r="E1335" s="132"/>
      <c r="F1335" s="132"/>
      <c r="G1335" s="132"/>
      <c r="H1335" s="132"/>
      <c r="I1335" s="132"/>
    </row>
    <row r="1336" spans="4:9">
      <c r="D1336" s="132"/>
      <c r="E1336" s="132"/>
      <c r="F1336" s="132"/>
      <c r="G1336" s="132"/>
      <c r="H1336" s="132"/>
      <c r="I1336" s="132"/>
    </row>
    <row r="1337" spans="4:9">
      <c r="D1337" s="132"/>
      <c r="E1337" s="132"/>
      <c r="F1337" s="132"/>
      <c r="G1337" s="132"/>
      <c r="H1337" s="132"/>
      <c r="I1337" s="132"/>
    </row>
    <row r="1338" spans="4:9">
      <c r="D1338" s="132"/>
      <c r="E1338" s="132"/>
      <c r="F1338" s="132"/>
      <c r="G1338" s="132"/>
      <c r="H1338" s="132"/>
      <c r="I1338" s="132"/>
    </row>
    <row r="1339" spans="4:9">
      <c r="D1339" s="132"/>
      <c r="E1339" s="132"/>
      <c r="F1339" s="132"/>
      <c r="G1339" s="132"/>
      <c r="H1339" s="132"/>
      <c r="I1339" s="132"/>
    </row>
    <row r="1340" spans="4:9">
      <c r="D1340" s="132"/>
      <c r="E1340" s="132"/>
      <c r="F1340" s="132"/>
      <c r="G1340" s="132"/>
      <c r="H1340" s="132"/>
      <c r="I1340" s="132"/>
    </row>
    <row r="1341" spans="4:9">
      <c r="D1341" s="132"/>
      <c r="E1341" s="132"/>
      <c r="F1341" s="132"/>
      <c r="G1341" s="132"/>
      <c r="H1341" s="132"/>
      <c r="I1341" s="132"/>
    </row>
    <row r="1342" spans="4:9">
      <c r="D1342" s="132"/>
      <c r="E1342" s="132"/>
      <c r="F1342" s="132"/>
      <c r="G1342" s="132"/>
      <c r="H1342" s="132"/>
      <c r="I1342" s="132"/>
    </row>
    <row r="1343" spans="4:9">
      <c r="D1343" s="132"/>
      <c r="E1343" s="132"/>
      <c r="F1343" s="132"/>
      <c r="G1343" s="132"/>
      <c r="H1343" s="132"/>
      <c r="I1343" s="132"/>
    </row>
    <row r="1344" spans="4:9">
      <c r="D1344" s="132"/>
      <c r="E1344" s="132"/>
      <c r="F1344" s="132"/>
      <c r="G1344" s="132"/>
      <c r="H1344" s="132"/>
      <c r="I1344" s="132"/>
    </row>
    <row r="1345" spans="4:9">
      <c r="D1345" s="132"/>
      <c r="E1345" s="132"/>
      <c r="F1345" s="132"/>
      <c r="G1345" s="132"/>
      <c r="H1345" s="132"/>
      <c r="I1345" s="132"/>
    </row>
    <row r="1346" spans="4:9">
      <c r="D1346" s="132"/>
      <c r="E1346" s="132"/>
      <c r="F1346" s="132"/>
      <c r="G1346" s="132"/>
      <c r="H1346" s="132"/>
      <c r="I1346" s="132"/>
    </row>
    <row r="1347" spans="4:9">
      <c r="D1347" s="132"/>
      <c r="E1347" s="132"/>
      <c r="F1347" s="132"/>
      <c r="G1347" s="132"/>
      <c r="H1347" s="132"/>
      <c r="I1347" s="132"/>
    </row>
    <row r="1348" spans="4:9">
      <c r="D1348" s="132"/>
      <c r="E1348" s="132"/>
      <c r="F1348" s="132"/>
      <c r="G1348" s="132"/>
      <c r="H1348" s="132"/>
      <c r="I1348" s="132"/>
    </row>
    <row r="1349" spans="4:9">
      <c r="D1349" s="132"/>
      <c r="E1349" s="132"/>
      <c r="F1349" s="132"/>
      <c r="G1349" s="132"/>
      <c r="H1349" s="132"/>
      <c r="I1349" s="132"/>
    </row>
    <row r="1350" spans="4:9">
      <c r="D1350" s="132"/>
      <c r="E1350" s="132"/>
      <c r="F1350" s="132"/>
      <c r="G1350" s="132"/>
      <c r="H1350" s="132"/>
      <c r="I1350" s="132"/>
    </row>
    <row r="1351" spans="4:9">
      <c r="D1351" s="132"/>
      <c r="E1351" s="132"/>
      <c r="F1351" s="132"/>
      <c r="G1351" s="132"/>
      <c r="H1351" s="132"/>
      <c r="I1351" s="132"/>
    </row>
    <row r="1352" spans="4:9">
      <c r="D1352" s="132"/>
      <c r="E1352" s="132"/>
      <c r="F1352" s="132"/>
      <c r="G1352" s="132"/>
      <c r="H1352" s="132"/>
      <c r="I1352" s="132"/>
    </row>
    <row r="1353" spans="4:9">
      <c r="D1353" s="132"/>
      <c r="E1353" s="132"/>
      <c r="F1353" s="132"/>
      <c r="G1353" s="132"/>
      <c r="H1353" s="132"/>
      <c r="I1353" s="132"/>
    </row>
    <row r="1354" spans="4:9">
      <c r="D1354" s="132"/>
      <c r="E1354" s="132"/>
      <c r="F1354" s="132"/>
      <c r="G1354" s="132"/>
      <c r="H1354" s="132"/>
      <c r="I1354" s="132"/>
    </row>
    <row r="1355" spans="4:9">
      <c r="D1355" s="132"/>
      <c r="E1355" s="132"/>
      <c r="F1355" s="132"/>
      <c r="G1355" s="132"/>
      <c r="H1355" s="132"/>
      <c r="I1355" s="132"/>
    </row>
    <row r="1356" spans="4:9">
      <c r="D1356" s="132"/>
      <c r="E1356" s="132"/>
      <c r="F1356" s="132"/>
      <c r="G1356" s="132"/>
      <c r="H1356" s="132"/>
      <c r="I1356" s="132"/>
    </row>
    <row r="1357" spans="4:9">
      <c r="D1357" s="132"/>
      <c r="E1357" s="132"/>
      <c r="F1357" s="132"/>
      <c r="G1357" s="132"/>
      <c r="H1357" s="132"/>
      <c r="I1357" s="132"/>
    </row>
    <row r="1358" spans="4:9">
      <c r="D1358" s="132"/>
      <c r="E1358" s="132"/>
      <c r="F1358" s="132"/>
      <c r="G1358" s="132"/>
      <c r="H1358" s="132"/>
      <c r="I1358" s="132"/>
    </row>
    <row r="1359" spans="4:9">
      <c r="D1359" s="132"/>
      <c r="E1359" s="132"/>
      <c r="F1359" s="132"/>
      <c r="G1359" s="132"/>
      <c r="H1359" s="132"/>
      <c r="I1359" s="132"/>
    </row>
    <row r="1360" spans="4:9">
      <c r="D1360" s="132"/>
      <c r="E1360" s="132"/>
      <c r="F1360" s="132"/>
      <c r="G1360" s="132"/>
      <c r="H1360" s="132"/>
      <c r="I1360" s="132"/>
    </row>
    <row r="1361" spans="4:9">
      <c r="D1361" s="132"/>
      <c r="E1361" s="132"/>
      <c r="F1361" s="132"/>
      <c r="G1361" s="132"/>
      <c r="H1361" s="132"/>
      <c r="I1361" s="132"/>
    </row>
    <row r="1362" spans="4:9">
      <c r="D1362" s="132"/>
      <c r="E1362" s="132"/>
      <c r="F1362" s="132"/>
      <c r="G1362" s="132"/>
      <c r="H1362" s="132"/>
      <c r="I1362" s="132"/>
    </row>
    <row r="1363" spans="4:9">
      <c r="D1363" s="132"/>
      <c r="E1363" s="132"/>
      <c r="F1363" s="132"/>
      <c r="G1363" s="132"/>
      <c r="H1363" s="132"/>
      <c r="I1363" s="132"/>
    </row>
    <row r="1364" spans="4:9">
      <c r="D1364" s="132"/>
      <c r="E1364" s="132"/>
      <c r="F1364" s="132"/>
      <c r="G1364" s="132"/>
      <c r="H1364" s="132"/>
      <c r="I1364" s="132"/>
    </row>
    <row r="1365" spans="4:9">
      <c r="D1365" s="132"/>
      <c r="E1365" s="132"/>
      <c r="F1365" s="132"/>
      <c r="G1365" s="132"/>
      <c r="H1365" s="132"/>
      <c r="I1365" s="132"/>
    </row>
    <row r="1366" spans="4:9">
      <c r="D1366" s="132"/>
      <c r="E1366" s="132"/>
      <c r="F1366" s="132"/>
      <c r="G1366" s="132"/>
      <c r="H1366" s="132"/>
      <c r="I1366" s="132"/>
    </row>
    <row r="1367" spans="4:9">
      <c r="D1367" s="132"/>
      <c r="E1367" s="132"/>
      <c r="F1367" s="132"/>
      <c r="G1367" s="132"/>
      <c r="H1367" s="132"/>
      <c r="I1367" s="132"/>
    </row>
    <row r="1368" spans="4:9">
      <c r="D1368" s="132"/>
      <c r="E1368" s="132"/>
      <c r="F1368" s="132"/>
      <c r="G1368" s="132"/>
      <c r="H1368" s="132"/>
      <c r="I1368" s="132"/>
    </row>
    <row r="1369" spans="4:9">
      <c r="D1369" s="132"/>
      <c r="E1369" s="132"/>
      <c r="F1369" s="132"/>
      <c r="G1369" s="132"/>
      <c r="H1369" s="132"/>
      <c r="I1369" s="132"/>
    </row>
    <row r="1370" spans="4:9">
      <c r="D1370" s="132"/>
      <c r="E1370" s="132"/>
      <c r="F1370" s="132"/>
      <c r="G1370" s="132"/>
      <c r="H1370" s="132"/>
      <c r="I1370" s="132"/>
    </row>
    <row r="1371" spans="4:9">
      <c r="D1371" s="132"/>
      <c r="E1371" s="132"/>
      <c r="F1371" s="132"/>
      <c r="G1371" s="132"/>
      <c r="H1371" s="132"/>
      <c r="I1371" s="132"/>
    </row>
    <row r="1372" spans="4:9">
      <c r="D1372" s="132"/>
      <c r="E1372" s="132"/>
      <c r="F1372" s="132"/>
      <c r="G1372" s="132"/>
      <c r="H1372" s="132"/>
      <c r="I1372" s="132"/>
    </row>
    <row r="1373" spans="4:9">
      <c r="D1373" s="132"/>
      <c r="E1373" s="132"/>
      <c r="F1373" s="132"/>
      <c r="G1373" s="132"/>
      <c r="H1373" s="132"/>
      <c r="I1373" s="132"/>
    </row>
    <row r="1374" spans="4:9">
      <c r="D1374" s="132"/>
      <c r="E1374" s="132"/>
      <c r="F1374" s="132"/>
      <c r="G1374" s="132"/>
      <c r="H1374" s="132"/>
      <c r="I1374" s="132"/>
    </row>
    <row r="1375" spans="4:9">
      <c r="D1375" s="132"/>
      <c r="E1375" s="132"/>
      <c r="F1375" s="132"/>
      <c r="G1375" s="132"/>
      <c r="H1375" s="132"/>
      <c r="I1375" s="132"/>
    </row>
    <row r="1376" spans="4:9">
      <c r="D1376" s="132"/>
      <c r="E1376" s="132"/>
      <c r="F1376" s="132"/>
      <c r="G1376" s="132"/>
      <c r="H1376" s="132"/>
      <c r="I1376" s="132"/>
    </row>
    <row r="1377" spans="4:9">
      <c r="D1377" s="132"/>
      <c r="E1377" s="132"/>
      <c r="F1377" s="132"/>
      <c r="G1377" s="132"/>
      <c r="H1377" s="132"/>
      <c r="I1377" s="132"/>
    </row>
    <row r="1378" spans="4:9">
      <c r="D1378" s="132"/>
      <c r="E1378" s="132"/>
      <c r="F1378" s="132"/>
      <c r="G1378" s="132"/>
      <c r="H1378" s="132"/>
      <c r="I1378" s="132"/>
    </row>
    <row r="1379" spans="4:9">
      <c r="D1379" s="132"/>
      <c r="E1379" s="132"/>
      <c r="F1379" s="132"/>
      <c r="G1379" s="132"/>
      <c r="H1379" s="132"/>
      <c r="I1379" s="132"/>
    </row>
    <row r="1380" spans="4:9">
      <c r="D1380" s="132"/>
      <c r="E1380" s="132"/>
      <c r="F1380" s="132"/>
      <c r="G1380" s="132"/>
      <c r="H1380" s="132"/>
      <c r="I1380" s="132"/>
    </row>
    <row r="1381" spans="4:9">
      <c r="D1381" s="132"/>
      <c r="E1381" s="132"/>
      <c r="F1381" s="132"/>
      <c r="G1381" s="132"/>
      <c r="H1381" s="132"/>
      <c r="I1381" s="132"/>
    </row>
    <row r="1382" spans="4:9">
      <c r="D1382" s="132"/>
      <c r="E1382" s="132"/>
      <c r="F1382" s="132"/>
      <c r="G1382" s="132"/>
      <c r="H1382" s="132"/>
      <c r="I1382" s="132"/>
    </row>
    <row r="1383" spans="4:9">
      <c r="D1383" s="132"/>
      <c r="E1383" s="132"/>
      <c r="F1383" s="132"/>
      <c r="G1383" s="132"/>
      <c r="H1383" s="132"/>
      <c r="I1383" s="132"/>
    </row>
    <row r="1384" spans="4:9">
      <c r="D1384" s="132"/>
      <c r="E1384" s="132"/>
      <c r="F1384" s="132"/>
      <c r="G1384" s="132"/>
      <c r="H1384" s="132"/>
      <c r="I1384" s="132"/>
    </row>
    <row r="1385" spans="4:9">
      <c r="D1385" s="132"/>
      <c r="E1385" s="132"/>
      <c r="F1385" s="132"/>
      <c r="G1385" s="132"/>
      <c r="H1385" s="132"/>
      <c r="I1385" s="132"/>
    </row>
    <row r="1386" spans="4:9">
      <c r="D1386" s="132"/>
      <c r="E1386" s="132"/>
      <c r="F1386" s="132"/>
      <c r="G1386" s="132"/>
      <c r="H1386" s="132"/>
      <c r="I1386" s="132"/>
    </row>
    <row r="1387" spans="4:9">
      <c r="D1387" s="132"/>
      <c r="E1387" s="132"/>
      <c r="F1387" s="132"/>
      <c r="G1387" s="132"/>
      <c r="H1387" s="132"/>
      <c r="I1387" s="132"/>
    </row>
    <row r="1388" spans="4:9">
      <c r="D1388" s="132"/>
      <c r="E1388" s="132"/>
      <c r="F1388" s="132"/>
      <c r="G1388" s="132"/>
      <c r="H1388" s="132"/>
      <c r="I1388" s="132"/>
    </row>
    <row r="1389" spans="4:9">
      <c r="D1389" s="132"/>
      <c r="E1389" s="132"/>
      <c r="F1389" s="132"/>
      <c r="G1389" s="132"/>
      <c r="H1389" s="132"/>
      <c r="I1389" s="132"/>
    </row>
    <row r="1390" spans="4:9">
      <c r="D1390" s="132"/>
      <c r="E1390" s="132"/>
      <c r="F1390" s="132"/>
      <c r="G1390" s="132"/>
      <c r="H1390" s="132"/>
      <c r="I1390" s="132"/>
    </row>
    <row r="1391" spans="4:9">
      <c r="D1391" s="132"/>
      <c r="E1391" s="132"/>
      <c r="F1391" s="132"/>
      <c r="G1391" s="132"/>
      <c r="H1391" s="132"/>
      <c r="I1391" s="132"/>
    </row>
    <row r="1392" spans="4:9">
      <c r="D1392" s="132"/>
      <c r="E1392" s="132"/>
      <c r="F1392" s="132"/>
      <c r="G1392" s="132"/>
      <c r="H1392" s="132"/>
      <c r="I1392" s="132"/>
    </row>
    <row r="1393" spans="4:9">
      <c r="D1393" s="132"/>
      <c r="E1393" s="132"/>
      <c r="F1393" s="132"/>
      <c r="G1393" s="132"/>
      <c r="H1393" s="132"/>
      <c r="I1393" s="132"/>
    </row>
    <row r="1394" spans="4:9">
      <c r="D1394" s="132"/>
      <c r="E1394" s="132"/>
      <c r="F1394" s="132"/>
      <c r="G1394" s="132"/>
      <c r="H1394" s="132"/>
      <c r="I1394" s="132"/>
    </row>
    <row r="1395" spans="4:9">
      <c r="D1395" s="132"/>
      <c r="E1395" s="132"/>
      <c r="F1395" s="132"/>
      <c r="G1395" s="132"/>
      <c r="H1395" s="132"/>
      <c r="I1395" s="132"/>
    </row>
    <row r="1396" spans="4:9">
      <c r="D1396" s="132"/>
      <c r="E1396" s="132"/>
      <c r="F1396" s="132"/>
      <c r="G1396" s="132"/>
      <c r="H1396" s="132"/>
      <c r="I1396" s="132"/>
    </row>
    <row r="1397" spans="4:9">
      <c r="D1397" s="132"/>
      <c r="E1397" s="132"/>
      <c r="F1397" s="132"/>
      <c r="G1397" s="132"/>
      <c r="H1397" s="132"/>
      <c r="I1397" s="132"/>
    </row>
    <row r="1398" spans="4:9">
      <c r="D1398" s="132"/>
      <c r="E1398" s="132"/>
      <c r="F1398" s="132"/>
      <c r="G1398" s="132"/>
      <c r="H1398" s="132"/>
      <c r="I1398" s="132"/>
    </row>
    <row r="1399" spans="4:9">
      <c r="D1399" s="132"/>
      <c r="E1399" s="132"/>
      <c r="F1399" s="132"/>
      <c r="G1399" s="132"/>
      <c r="H1399" s="132"/>
      <c r="I1399" s="132"/>
    </row>
    <row r="1400" spans="4:9">
      <c r="D1400" s="132"/>
      <c r="E1400" s="132"/>
      <c r="F1400" s="132"/>
      <c r="G1400" s="132"/>
      <c r="H1400" s="132"/>
      <c r="I1400" s="132"/>
    </row>
    <row r="1401" spans="4:9">
      <c r="D1401" s="132"/>
      <c r="E1401" s="132"/>
      <c r="F1401" s="132"/>
      <c r="G1401" s="132"/>
      <c r="H1401" s="132"/>
      <c r="I1401" s="132"/>
    </row>
    <row r="1402" spans="4:9">
      <c r="D1402" s="132"/>
      <c r="E1402" s="132"/>
      <c r="F1402" s="132"/>
      <c r="G1402" s="132"/>
      <c r="H1402" s="132"/>
      <c r="I1402" s="132"/>
    </row>
    <row r="1403" spans="4:9">
      <c r="D1403" s="132"/>
      <c r="E1403" s="132"/>
      <c r="F1403" s="132"/>
      <c r="G1403" s="132"/>
      <c r="H1403" s="132"/>
      <c r="I1403" s="132"/>
    </row>
    <row r="1404" spans="4:9">
      <c r="D1404" s="132"/>
      <c r="E1404" s="132"/>
      <c r="F1404" s="132"/>
      <c r="G1404" s="132"/>
      <c r="H1404" s="132"/>
      <c r="I1404" s="132"/>
    </row>
    <row r="1405" spans="4:9">
      <c r="D1405" s="132"/>
      <c r="E1405" s="132"/>
      <c r="F1405" s="132"/>
      <c r="G1405" s="132"/>
      <c r="H1405" s="132"/>
      <c r="I1405" s="132"/>
    </row>
    <row r="1406" spans="4:9">
      <c r="D1406" s="132"/>
      <c r="E1406" s="132"/>
      <c r="F1406" s="132"/>
      <c r="G1406" s="132"/>
      <c r="H1406" s="132"/>
      <c r="I1406" s="132"/>
    </row>
    <row r="1407" spans="4:9">
      <c r="D1407" s="132"/>
      <c r="E1407" s="132"/>
      <c r="F1407" s="132"/>
      <c r="G1407" s="132"/>
      <c r="H1407" s="132"/>
      <c r="I1407" s="132"/>
    </row>
    <row r="1408" spans="4:9">
      <c r="D1408" s="132"/>
      <c r="E1408" s="132"/>
      <c r="F1408" s="132"/>
      <c r="G1408" s="132"/>
      <c r="H1408" s="132"/>
      <c r="I1408" s="132"/>
    </row>
    <row r="1409" spans="4:9">
      <c r="D1409" s="132"/>
      <c r="E1409" s="132"/>
      <c r="F1409" s="132"/>
      <c r="G1409" s="132"/>
      <c r="H1409" s="132"/>
      <c r="I1409" s="132"/>
    </row>
    <row r="1410" spans="4:9">
      <c r="D1410" s="132"/>
      <c r="E1410" s="132"/>
      <c r="F1410" s="132"/>
      <c r="G1410" s="132"/>
      <c r="H1410" s="132"/>
      <c r="I1410" s="132"/>
    </row>
    <row r="1411" spans="4:9">
      <c r="D1411" s="132"/>
      <c r="E1411" s="132"/>
      <c r="F1411" s="132"/>
      <c r="G1411" s="132"/>
      <c r="H1411" s="132"/>
      <c r="I1411" s="132"/>
    </row>
    <row r="1412" spans="4:9">
      <c r="D1412" s="132"/>
      <c r="E1412" s="132"/>
      <c r="F1412" s="132"/>
      <c r="G1412" s="132"/>
      <c r="H1412" s="132"/>
      <c r="I1412" s="132"/>
    </row>
    <row r="1413" spans="4:9">
      <c r="D1413" s="132"/>
      <c r="E1413" s="132"/>
      <c r="F1413" s="132"/>
      <c r="G1413" s="132"/>
      <c r="H1413" s="132"/>
      <c r="I1413" s="132"/>
    </row>
    <row r="1414" spans="4:9">
      <c r="D1414" s="132"/>
      <c r="E1414" s="132"/>
      <c r="F1414" s="132"/>
      <c r="G1414" s="132"/>
      <c r="H1414" s="132"/>
      <c r="I1414" s="132"/>
    </row>
    <row r="1415" spans="4:9">
      <c r="D1415" s="132"/>
      <c r="E1415" s="132"/>
      <c r="F1415" s="132"/>
      <c r="G1415" s="132"/>
      <c r="H1415" s="132"/>
      <c r="I1415" s="132"/>
    </row>
    <row r="1416" spans="4:9">
      <c r="D1416" s="132"/>
      <c r="E1416" s="132"/>
      <c r="F1416" s="132"/>
      <c r="G1416" s="132"/>
      <c r="H1416" s="132"/>
      <c r="I1416" s="132"/>
    </row>
    <row r="1417" spans="4:9">
      <c r="D1417" s="132"/>
      <c r="E1417" s="132"/>
      <c r="F1417" s="132"/>
      <c r="G1417" s="132"/>
      <c r="H1417" s="132"/>
      <c r="I1417" s="132"/>
    </row>
    <row r="1418" spans="4:9">
      <c r="D1418" s="132"/>
      <c r="E1418" s="132"/>
      <c r="F1418" s="132"/>
      <c r="G1418" s="132"/>
      <c r="H1418" s="132"/>
      <c r="I1418" s="132"/>
    </row>
    <row r="1419" spans="4:9">
      <c r="D1419" s="132"/>
      <c r="E1419" s="132"/>
      <c r="F1419" s="132"/>
      <c r="G1419" s="132"/>
      <c r="H1419" s="132"/>
      <c r="I1419" s="132"/>
    </row>
    <row r="1420" spans="4:9">
      <c r="D1420" s="132"/>
      <c r="E1420" s="132"/>
      <c r="F1420" s="132"/>
      <c r="G1420" s="132"/>
      <c r="H1420" s="132"/>
      <c r="I1420" s="132"/>
    </row>
    <row r="1421" spans="4:9">
      <c r="D1421" s="132"/>
      <c r="E1421" s="132"/>
      <c r="F1421" s="132"/>
      <c r="G1421" s="132"/>
      <c r="H1421" s="132"/>
      <c r="I1421" s="132"/>
    </row>
    <row r="1422" spans="4:9">
      <c r="D1422" s="132"/>
      <c r="E1422" s="132"/>
      <c r="F1422" s="132"/>
      <c r="G1422" s="132"/>
      <c r="H1422" s="132"/>
      <c r="I1422" s="132"/>
    </row>
    <row r="1423" spans="4:9">
      <c r="D1423" s="132"/>
      <c r="E1423" s="132"/>
      <c r="F1423" s="132"/>
      <c r="G1423" s="132"/>
      <c r="H1423" s="132"/>
      <c r="I1423" s="132"/>
    </row>
    <row r="1424" spans="4:9">
      <c r="D1424" s="132"/>
      <c r="E1424" s="132"/>
      <c r="F1424" s="132"/>
      <c r="G1424" s="132"/>
      <c r="H1424" s="132"/>
      <c r="I1424" s="132"/>
    </row>
    <row r="1425" spans="4:9">
      <c r="D1425" s="132"/>
      <c r="E1425" s="132"/>
      <c r="F1425" s="132"/>
      <c r="G1425" s="132"/>
      <c r="H1425" s="132"/>
      <c r="I1425" s="132"/>
    </row>
    <row r="1426" spans="4:9">
      <c r="D1426" s="132"/>
      <c r="E1426" s="132"/>
      <c r="F1426" s="132"/>
      <c r="G1426" s="132"/>
      <c r="H1426" s="132"/>
      <c r="I1426" s="132"/>
    </row>
    <row r="1427" spans="4:9">
      <c r="D1427" s="132"/>
      <c r="E1427" s="132"/>
      <c r="F1427" s="132"/>
      <c r="G1427" s="132"/>
      <c r="H1427" s="132"/>
      <c r="I1427" s="132"/>
    </row>
    <row r="1428" spans="4:9">
      <c r="D1428" s="132"/>
      <c r="E1428" s="132"/>
      <c r="F1428" s="132"/>
      <c r="G1428" s="132"/>
      <c r="H1428" s="132"/>
      <c r="I1428" s="132"/>
    </row>
    <row r="1429" spans="4:9">
      <c r="D1429" s="132"/>
      <c r="E1429" s="132"/>
      <c r="F1429" s="132"/>
      <c r="G1429" s="132"/>
      <c r="H1429" s="132"/>
      <c r="I1429" s="132"/>
    </row>
    <row r="1430" spans="4:9">
      <c r="D1430" s="132"/>
      <c r="E1430" s="132"/>
      <c r="F1430" s="132"/>
      <c r="G1430" s="132"/>
      <c r="H1430" s="132"/>
      <c r="I1430" s="132"/>
    </row>
    <row r="1431" spans="4:9">
      <c r="D1431" s="132"/>
      <c r="E1431" s="132"/>
      <c r="F1431" s="132"/>
      <c r="G1431" s="132"/>
      <c r="H1431" s="132"/>
      <c r="I1431" s="132"/>
    </row>
    <row r="1432" spans="4:9">
      <c r="D1432" s="132"/>
      <c r="E1432" s="132"/>
      <c r="F1432" s="132"/>
      <c r="G1432" s="132"/>
      <c r="H1432" s="132"/>
      <c r="I1432" s="132"/>
    </row>
    <row r="1433" spans="4:9">
      <c r="D1433" s="132"/>
      <c r="E1433" s="132"/>
      <c r="F1433" s="132"/>
      <c r="G1433" s="132"/>
      <c r="H1433" s="132"/>
      <c r="I1433" s="132"/>
    </row>
    <row r="1434" spans="4:9">
      <c r="D1434" s="132"/>
      <c r="E1434" s="132"/>
      <c r="F1434" s="132"/>
      <c r="G1434" s="132"/>
      <c r="H1434" s="132"/>
      <c r="I1434" s="132"/>
    </row>
    <row r="1435" spans="4:9">
      <c r="D1435" s="132"/>
      <c r="E1435" s="132"/>
      <c r="F1435" s="132"/>
      <c r="G1435" s="132"/>
      <c r="H1435" s="132"/>
      <c r="I1435" s="132"/>
    </row>
    <row r="1436" spans="4:9">
      <c r="D1436" s="132"/>
      <c r="E1436" s="132"/>
      <c r="F1436" s="132"/>
      <c r="G1436" s="132"/>
      <c r="H1436" s="132"/>
      <c r="I1436" s="132"/>
    </row>
    <row r="1437" spans="4:9">
      <c r="D1437" s="132"/>
      <c r="E1437" s="132"/>
      <c r="F1437" s="132"/>
      <c r="G1437" s="132"/>
      <c r="H1437" s="132"/>
      <c r="I1437" s="132"/>
    </row>
    <row r="1438" spans="4:9">
      <c r="D1438" s="132"/>
      <c r="E1438" s="132"/>
      <c r="F1438" s="132"/>
      <c r="G1438" s="132"/>
      <c r="H1438" s="132"/>
      <c r="I1438" s="132"/>
    </row>
    <row r="1439" spans="4:9">
      <c r="D1439" s="132"/>
      <c r="E1439" s="132"/>
      <c r="F1439" s="132"/>
      <c r="G1439" s="132"/>
      <c r="H1439" s="132"/>
      <c r="I1439" s="132"/>
    </row>
    <row r="1440" spans="4:9">
      <c r="D1440" s="132"/>
      <c r="E1440" s="132"/>
      <c r="F1440" s="132"/>
      <c r="G1440" s="132"/>
      <c r="H1440" s="132"/>
      <c r="I1440" s="132"/>
    </row>
    <row r="1441" spans="4:9">
      <c r="D1441" s="132"/>
      <c r="E1441" s="132"/>
      <c r="F1441" s="132"/>
      <c r="G1441" s="132"/>
      <c r="H1441" s="132"/>
      <c r="I1441" s="132"/>
    </row>
    <row r="1442" spans="4:9">
      <c r="D1442" s="132"/>
      <c r="E1442" s="132"/>
      <c r="F1442" s="132"/>
      <c r="G1442" s="132"/>
      <c r="H1442" s="132"/>
      <c r="I1442" s="132"/>
    </row>
    <row r="1443" spans="4:9">
      <c r="D1443" s="132"/>
      <c r="E1443" s="132"/>
      <c r="F1443" s="132"/>
      <c r="G1443" s="132"/>
      <c r="H1443" s="132"/>
      <c r="I1443" s="132"/>
    </row>
    <row r="1444" spans="4:9">
      <c r="D1444" s="132"/>
      <c r="E1444" s="132"/>
      <c r="F1444" s="132"/>
      <c r="G1444" s="132"/>
      <c r="H1444" s="132"/>
      <c r="I1444" s="132"/>
    </row>
    <row r="1445" spans="4:9">
      <c r="D1445" s="132"/>
      <c r="E1445" s="132"/>
      <c r="F1445" s="132"/>
      <c r="G1445" s="132"/>
      <c r="H1445" s="132"/>
      <c r="I1445" s="132"/>
    </row>
    <row r="1446" spans="4:9">
      <c r="D1446" s="132"/>
      <c r="E1446" s="132"/>
      <c r="F1446" s="132"/>
      <c r="G1446" s="132"/>
      <c r="H1446" s="132"/>
      <c r="I1446" s="132"/>
    </row>
    <row r="1447" spans="4:9">
      <c r="D1447" s="132"/>
      <c r="E1447" s="132"/>
      <c r="F1447" s="132"/>
      <c r="G1447" s="132"/>
      <c r="H1447" s="132"/>
      <c r="I1447" s="132"/>
    </row>
    <row r="1448" spans="4:9">
      <c r="D1448" s="132"/>
      <c r="E1448" s="132"/>
      <c r="F1448" s="132"/>
      <c r="G1448" s="132"/>
      <c r="H1448" s="132"/>
      <c r="I1448" s="132"/>
    </row>
    <row r="1449" spans="4:9">
      <c r="D1449" s="132"/>
      <c r="E1449" s="132"/>
      <c r="F1449" s="132"/>
      <c r="G1449" s="132"/>
      <c r="H1449" s="132"/>
      <c r="I1449" s="132"/>
    </row>
    <row r="1450" spans="4:9">
      <c r="D1450" s="132"/>
      <c r="E1450" s="132"/>
      <c r="F1450" s="132"/>
      <c r="G1450" s="132"/>
      <c r="H1450" s="132"/>
      <c r="I1450" s="132"/>
    </row>
    <row r="1451" spans="4:9">
      <c r="D1451" s="132"/>
      <c r="E1451" s="132"/>
      <c r="F1451" s="132"/>
      <c r="G1451" s="132"/>
      <c r="H1451" s="132"/>
      <c r="I1451" s="132"/>
    </row>
    <row r="1452" spans="4:9">
      <c r="D1452" s="132"/>
      <c r="E1452" s="132"/>
      <c r="F1452" s="132"/>
      <c r="G1452" s="132"/>
      <c r="H1452" s="132"/>
      <c r="I1452" s="132"/>
    </row>
    <row r="1453" spans="4:9">
      <c r="D1453" s="132"/>
      <c r="E1453" s="132"/>
      <c r="F1453" s="132"/>
      <c r="G1453" s="132"/>
      <c r="H1453" s="132"/>
      <c r="I1453" s="132"/>
    </row>
    <row r="1454" spans="4:9">
      <c r="D1454" s="132"/>
      <c r="E1454" s="132"/>
      <c r="F1454" s="132"/>
      <c r="G1454" s="132"/>
      <c r="H1454" s="132"/>
      <c r="I1454" s="132"/>
    </row>
    <row r="1455" spans="4:9">
      <c r="D1455" s="132"/>
      <c r="E1455" s="132"/>
      <c r="F1455" s="132"/>
      <c r="G1455" s="132"/>
      <c r="H1455" s="132"/>
      <c r="I1455" s="132"/>
    </row>
    <row r="1456" spans="4:9">
      <c r="D1456" s="132"/>
      <c r="E1456" s="132"/>
      <c r="F1456" s="132"/>
      <c r="G1456" s="132"/>
      <c r="H1456" s="132"/>
      <c r="I1456" s="132"/>
    </row>
    <row r="1457" spans="4:9">
      <c r="D1457" s="132"/>
      <c r="E1457" s="132"/>
      <c r="F1457" s="132"/>
      <c r="G1457" s="132"/>
      <c r="H1457" s="132"/>
      <c r="I1457" s="132"/>
    </row>
    <row r="1458" spans="4:9">
      <c r="D1458" s="132"/>
      <c r="E1458" s="132"/>
      <c r="F1458" s="132"/>
      <c r="G1458" s="132"/>
      <c r="H1458" s="132"/>
      <c r="I1458" s="132"/>
    </row>
    <row r="1459" spans="4:9">
      <c r="D1459" s="132"/>
      <c r="E1459" s="132"/>
      <c r="F1459" s="132"/>
      <c r="G1459" s="132"/>
      <c r="H1459" s="132"/>
      <c r="I1459" s="132"/>
    </row>
    <row r="1460" spans="4:9">
      <c r="D1460" s="132"/>
      <c r="E1460" s="132"/>
      <c r="F1460" s="132"/>
      <c r="G1460" s="132"/>
      <c r="H1460" s="132"/>
      <c r="I1460" s="132"/>
    </row>
    <row r="1461" spans="4:9">
      <c r="D1461" s="132"/>
      <c r="E1461" s="132"/>
      <c r="F1461" s="132"/>
      <c r="G1461" s="132"/>
      <c r="H1461" s="132"/>
      <c r="I1461" s="132"/>
    </row>
    <row r="1462" spans="4:9">
      <c r="D1462" s="132"/>
      <c r="E1462" s="132"/>
      <c r="F1462" s="132"/>
      <c r="G1462" s="132"/>
      <c r="H1462" s="132"/>
      <c r="I1462" s="132"/>
    </row>
    <row r="1463" spans="4:9">
      <c r="D1463" s="132"/>
      <c r="E1463" s="132"/>
      <c r="F1463" s="132"/>
      <c r="G1463" s="132"/>
      <c r="H1463" s="132"/>
      <c r="I1463" s="132"/>
    </row>
    <row r="1464" spans="4:9">
      <c r="D1464" s="132"/>
      <c r="E1464" s="132"/>
      <c r="F1464" s="132"/>
      <c r="G1464" s="132"/>
      <c r="H1464" s="132"/>
      <c r="I1464" s="132"/>
    </row>
    <row r="1465" spans="4:9">
      <c r="D1465" s="132"/>
      <c r="E1465" s="132"/>
      <c r="F1465" s="132"/>
      <c r="G1465" s="132"/>
      <c r="H1465" s="132"/>
      <c r="I1465" s="132"/>
    </row>
    <row r="1466" spans="4:9">
      <c r="D1466" s="132"/>
      <c r="E1466" s="132"/>
      <c r="F1466" s="132"/>
      <c r="G1466" s="132"/>
      <c r="H1466" s="132"/>
      <c r="I1466" s="132"/>
    </row>
    <row r="1467" spans="4:9">
      <c r="D1467" s="132"/>
      <c r="E1467" s="132"/>
      <c r="F1467" s="132"/>
      <c r="G1467" s="132"/>
      <c r="H1467" s="132"/>
      <c r="I1467" s="132"/>
    </row>
    <row r="1468" spans="4:9">
      <c r="D1468" s="132"/>
      <c r="E1468" s="132"/>
      <c r="F1468" s="132"/>
      <c r="G1468" s="132"/>
      <c r="H1468" s="132"/>
      <c r="I1468" s="132"/>
    </row>
    <row r="1469" spans="4:9">
      <c r="D1469" s="132"/>
      <c r="E1469" s="132"/>
      <c r="F1469" s="132"/>
      <c r="G1469" s="132"/>
      <c r="H1469" s="132"/>
      <c r="I1469" s="132"/>
    </row>
    <row r="1470" spans="4:9">
      <c r="D1470" s="132"/>
      <c r="E1470" s="132"/>
      <c r="F1470" s="132"/>
      <c r="G1470" s="132"/>
      <c r="H1470" s="132"/>
      <c r="I1470" s="132"/>
    </row>
    <row r="1471" spans="4:9">
      <c r="D1471" s="132"/>
      <c r="E1471" s="132"/>
      <c r="F1471" s="132"/>
      <c r="G1471" s="132"/>
      <c r="H1471" s="132"/>
      <c r="I1471" s="132"/>
    </row>
    <row r="1472" spans="4:9">
      <c r="D1472" s="132"/>
      <c r="E1472" s="132"/>
      <c r="F1472" s="132"/>
      <c r="G1472" s="132"/>
      <c r="H1472" s="132"/>
      <c r="I1472" s="132"/>
    </row>
    <row r="1473" spans="4:9">
      <c r="D1473" s="132"/>
      <c r="E1473" s="132"/>
      <c r="F1473" s="132"/>
      <c r="G1473" s="132"/>
      <c r="H1473" s="132"/>
      <c r="I1473" s="132"/>
    </row>
    <row r="1474" spans="4:9">
      <c r="D1474" s="132"/>
      <c r="E1474" s="132"/>
      <c r="F1474" s="132"/>
      <c r="G1474" s="132"/>
      <c r="H1474" s="132"/>
      <c r="I1474" s="132"/>
    </row>
    <row r="1475" spans="4:9">
      <c r="D1475" s="132"/>
      <c r="E1475" s="132"/>
      <c r="F1475" s="132"/>
      <c r="G1475" s="132"/>
      <c r="H1475" s="132"/>
      <c r="I1475" s="132"/>
    </row>
    <row r="1476" spans="4:9">
      <c r="D1476" s="132"/>
      <c r="E1476" s="132"/>
      <c r="F1476" s="132"/>
      <c r="G1476" s="132"/>
      <c r="H1476" s="132"/>
      <c r="I1476" s="132"/>
    </row>
    <row r="1477" spans="4:9">
      <c r="D1477" s="132"/>
      <c r="E1477" s="132"/>
      <c r="F1477" s="132"/>
      <c r="G1477" s="132"/>
      <c r="H1477" s="132"/>
      <c r="I1477" s="132"/>
    </row>
    <row r="1478" spans="4:9">
      <c r="D1478" s="132"/>
      <c r="E1478" s="132"/>
      <c r="F1478" s="132"/>
      <c r="G1478" s="132"/>
      <c r="H1478" s="132"/>
      <c r="I1478" s="132"/>
    </row>
    <row r="1479" spans="4:9">
      <c r="D1479" s="132"/>
      <c r="E1479" s="132"/>
      <c r="F1479" s="132"/>
      <c r="G1479" s="132"/>
      <c r="H1479" s="132"/>
      <c r="I1479" s="132"/>
    </row>
    <row r="1480" spans="4:9">
      <c r="D1480" s="132"/>
      <c r="E1480" s="132"/>
      <c r="F1480" s="132"/>
      <c r="G1480" s="132"/>
      <c r="H1480" s="132"/>
      <c r="I1480" s="132"/>
    </row>
    <row r="1481" spans="4:9">
      <c r="D1481" s="132"/>
      <c r="E1481" s="132"/>
      <c r="F1481" s="132"/>
      <c r="G1481" s="132"/>
      <c r="H1481" s="132"/>
      <c r="I1481" s="132"/>
    </row>
    <row r="1482" spans="4:9">
      <c r="D1482" s="132"/>
      <c r="E1482" s="132"/>
      <c r="F1482" s="132"/>
      <c r="G1482" s="132"/>
      <c r="H1482" s="132"/>
      <c r="I1482" s="132"/>
    </row>
    <row r="1483" spans="4:9">
      <c r="D1483" s="132"/>
      <c r="E1483" s="132"/>
      <c r="F1483" s="132"/>
      <c r="G1483" s="132"/>
      <c r="H1483" s="132"/>
      <c r="I1483" s="132"/>
    </row>
    <row r="1484" spans="4:9">
      <c r="D1484" s="132"/>
      <c r="E1484" s="132"/>
      <c r="F1484" s="132"/>
      <c r="G1484" s="132"/>
      <c r="H1484" s="132"/>
      <c r="I1484" s="132"/>
    </row>
    <row r="1485" spans="4:9">
      <c r="D1485" s="132"/>
      <c r="E1485" s="132"/>
      <c r="F1485" s="132"/>
      <c r="G1485" s="132"/>
      <c r="H1485" s="132"/>
      <c r="I1485" s="132"/>
    </row>
    <row r="1486" spans="4:9">
      <c r="D1486" s="132"/>
      <c r="E1486" s="132"/>
      <c r="F1486" s="132"/>
      <c r="G1486" s="132"/>
      <c r="H1486" s="132"/>
      <c r="I1486" s="132"/>
    </row>
    <row r="1487" spans="4:9">
      <c r="D1487" s="132"/>
      <c r="E1487" s="132"/>
      <c r="F1487" s="132"/>
      <c r="G1487" s="132"/>
      <c r="H1487" s="132"/>
      <c r="I1487" s="132"/>
    </row>
    <row r="1488" spans="4:9">
      <c r="D1488" s="132"/>
      <c r="E1488" s="132"/>
      <c r="F1488" s="132"/>
      <c r="G1488" s="132"/>
      <c r="H1488" s="132"/>
      <c r="I1488" s="132"/>
    </row>
    <row r="1489" spans="4:9">
      <c r="D1489" s="132"/>
      <c r="E1489" s="132"/>
      <c r="F1489" s="132"/>
      <c r="G1489" s="132"/>
      <c r="H1489" s="132"/>
      <c r="I1489" s="132"/>
    </row>
    <row r="1490" spans="4:9">
      <c r="D1490" s="132"/>
      <c r="E1490" s="132"/>
      <c r="F1490" s="132"/>
      <c r="G1490" s="132"/>
      <c r="H1490" s="132"/>
      <c r="I1490" s="132"/>
    </row>
    <row r="1491" spans="4:9">
      <c r="D1491" s="132"/>
      <c r="E1491" s="132"/>
      <c r="F1491" s="132"/>
      <c r="G1491" s="132"/>
      <c r="H1491" s="132"/>
      <c r="I1491" s="132"/>
    </row>
    <row r="1492" spans="4:9">
      <c r="D1492" s="132"/>
      <c r="E1492" s="132"/>
      <c r="F1492" s="132"/>
      <c r="G1492" s="132"/>
      <c r="H1492" s="132"/>
      <c r="I1492" s="132"/>
    </row>
    <row r="1493" spans="4:9">
      <c r="D1493" s="132"/>
      <c r="E1493" s="132"/>
      <c r="F1493" s="132"/>
      <c r="G1493" s="132"/>
      <c r="H1493" s="132"/>
      <c r="I1493" s="132"/>
    </row>
    <row r="1494" spans="4:9">
      <c r="D1494" s="132"/>
      <c r="E1494" s="132"/>
      <c r="F1494" s="132"/>
      <c r="G1494" s="132"/>
      <c r="H1494" s="132"/>
      <c r="I1494" s="132"/>
    </row>
    <row r="1495" spans="4:9">
      <c r="D1495" s="132"/>
      <c r="E1495" s="132"/>
      <c r="F1495" s="132"/>
      <c r="G1495" s="132"/>
      <c r="H1495" s="132"/>
      <c r="I1495" s="132"/>
    </row>
    <row r="1496" spans="4:9">
      <c r="D1496" s="132"/>
      <c r="E1496" s="132"/>
      <c r="F1496" s="132"/>
      <c r="G1496" s="132"/>
      <c r="H1496" s="132"/>
      <c r="I1496" s="132"/>
    </row>
    <row r="1497" spans="4:9">
      <c r="D1497" s="132"/>
      <c r="E1497" s="132"/>
      <c r="F1497" s="132"/>
      <c r="G1497" s="132"/>
      <c r="H1497" s="132"/>
      <c r="I1497" s="132"/>
    </row>
    <row r="1498" spans="4:9">
      <c r="D1498" s="132"/>
      <c r="E1498" s="132"/>
      <c r="F1498" s="132"/>
      <c r="G1498" s="132"/>
      <c r="H1498" s="132"/>
      <c r="I1498" s="132"/>
    </row>
    <row r="1499" spans="4:9">
      <c r="D1499" s="132"/>
      <c r="E1499" s="132"/>
      <c r="F1499" s="132"/>
      <c r="G1499" s="132"/>
      <c r="H1499" s="132"/>
      <c r="I1499" s="132"/>
    </row>
    <row r="1500" spans="4:9">
      <c r="D1500" s="132"/>
      <c r="E1500" s="132"/>
      <c r="F1500" s="132"/>
      <c r="G1500" s="132"/>
      <c r="H1500" s="132"/>
      <c r="I1500" s="132"/>
    </row>
    <row r="1501" spans="4:9">
      <c r="D1501" s="132"/>
      <c r="E1501" s="132"/>
      <c r="F1501" s="132"/>
      <c r="G1501" s="132"/>
      <c r="H1501" s="132"/>
      <c r="I1501" s="132"/>
    </row>
    <row r="1502" spans="4:9">
      <c r="D1502" s="132"/>
      <c r="E1502" s="132"/>
      <c r="F1502" s="132"/>
      <c r="G1502" s="132"/>
      <c r="H1502" s="132"/>
      <c r="I1502" s="132"/>
    </row>
    <row r="1503" spans="4:9">
      <c r="D1503" s="132"/>
      <c r="E1503" s="132"/>
      <c r="F1503" s="132"/>
      <c r="G1503" s="132"/>
      <c r="H1503" s="132"/>
      <c r="I1503" s="132"/>
    </row>
    <row r="1504" spans="4:9">
      <c r="D1504" s="132"/>
      <c r="E1504" s="132"/>
      <c r="F1504" s="132"/>
      <c r="G1504" s="132"/>
      <c r="H1504" s="132"/>
      <c r="I1504" s="132"/>
    </row>
    <row r="1505" spans="4:9">
      <c r="D1505" s="132"/>
      <c r="E1505" s="132"/>
      <c r="F1505" s="132"/>
      <c r="G1505" s="132"/>
      <c r="H1505" s="132"/>
      <c r="I1505" s="132"/>
    </row>
    <row r="1506" spans="4:9">
      <c r="D1506" s="132"/>
      <c r="E1506" s="132"/>
      <c r="F1506" s="132"/>
      <c r="G1506" s="132"/>
      <c r="H1506" s="132"/>
      <c r="I1506" s="132"/>
    </row>
    <row r="1507" spans="4:9">
      <c r="D1507" s="132"/>
      <c r="E1507" s="132"/>
      <c r="F1507" s="132"/>
      <c r="G1507" s="132"/>
      <c r="H1507" s="132"/>
      <c r="I1507" s="132"/>
    </row>
    <row r="1508" spans="4:9">
      <c r="D1508" s="132"/>
      <c r="E1508" s="132"/>
      <c r="F1508" s="132"/>
      <c r="G1508" s="132"/>
      <c r="H1508" s="132"/>
      <c r="I1508" s="132"/>
    </row>
    <row r="1509" spans="4:9">
      <c r="D1509" s="132"/>
      <c r="E1509" s="132"/>
      <c r="F1509" s="132"/>
      <c r="G1509" s="132"/>
      <c r="H1509" s="132"/>
      <c r="I1509" s="132"/>
    </row>
    <row r="1510" spans="4:9">
      <c r="D1510" s="132"/>
      <c r="E1510" s="132"/>
      <c r="F1510" s="132"/>
      <c r="G1510" s="132"/>
      <c r="H1510" s="132"/>
      <c r="I1510" s="132"/>
    </row>
    <row r="1511" spans="4:9">
      <c r="D1511" s="132"/>
      <c r="E1511" s="132"/>
      <c r="F1511" s="132"/>
      <c r="G1511" s="132"/>
      <c r="H1511" s="132"/>
      <c r="I1511" s="132"/>
    </row>
    <row r="1512" spans="4:9">
      <c r="D1512" s="132"/>
      <c r="E1512" s="132"/>
      <c r="F1512" s="132"/>
      <c r="G1512" s="132"/>
      <c r="H1512" s="132"/>
      <c r="I1512" s="132"/>
    </row>
    <row r="1513" spans="4:9">
      <c r="D1513" s="132"/>
      <c r="E1513" s="132"/>
      <c r="F1513" s="132"/>
      <c r="G1513" s="132"/>
      <c r="H1513" s="132"/>
      <c r="I1513" s="132"/>
    </row>
    <row r="1514" spans="4:9">
      <c r="D1514" s="132"/>
      <c r="E1514" s="132"/>
      <c r="F1514" s="132"/>
      <c r="G1514" s="132"/>
      <c r="H1514" s="132"/>
      <c r="I1514" s="132"/>
    </row>
    <row r="1515" spans="4:9">
      <c r="D1515" s="132"/>
      <c r="E1515" s="132"/>
      <c r="F1515" s="132"/>
      <c r="G1515" s="132"/>
      <c r="H1515" s="132"/>
      <c r="I1515" s="132"/>
    </row>
    <row r="1516" spans="4:9">
      <c r="D1516" s="132"/>
      <c r="E1516" s="132"/>
      <c r="F1516" s="132"/>
      <c r="G1516" s="132"/>
      <c r="H1516" s="132"/>
      <c r="I1516" s="132"/>
    </row>
    <row r="1517" spans="4:9">
      <c r="D1517" s="132"/>
      <c r="E1517" s="132"/>
      <c r="F1517" s="132"/>
      <c r="G1517" s="132"/>
      <c r="H1517" s="132"/>
      <c r="I1517" s="132"/>
    </row>
    <row r="1518" spans="4:9">
      <c r="D1518" s="132"/>
      <c r="E1518" s="132"/>
      <c r="F1518" s="132"/>
      <c r="G1518" s="132"/>
      <c r="H1518" s="132"/>
      <c r="I1518" s="132"/>
    </row>
    <row r="1519" spans="4:9">
      <c r="D1519" s="132"/>
      <c r="E1519" s="132"/>
      <c r="F1519" s="132"/>
      <c r="G1519" s="132"/>
      <c r="H1519" s="132"/>
      <c r="I1519" s="132"/>
    </row>
    <row r="1520" spans="4:9">
      <c r="D1520" s="132"/>
      <c r="E1520" s="132"/>
      <c r="F1520" s="132"/>
      <c r="G1520" s="132"/>
      <c r="H1520" s="132"/>
      <c r="I1520" s="132"/>
    </row>
    <row r="1521" spans="4:9">
      <c r="D1521" s="132"/>
      <c r="E1521" s="132"/>
      <c r="F1521" s="132"/>
      <c r="G1521" s="132"/>
      <c r="H1521" s="132"/>
      <c r="I1521" s="132"/>
    </row>
    <row r="1522" spans="4:9">
      <c r="D1522" s="132"/>
      <c r="E1522" s="132"/>
      <c r="F1522" s="132"/>
      <c r="G1522" s="132"/>
      <c r="H1522" s="132"/>
      <c r="I1522" s="132"/>
    </row>
    <row r="1523" spans="4:9">
      <c r="D1523" s="132"/>
      <c r="E1523" s="132"/>
      <c r="F1523" s="132"/>
      <c r="G1523" s="132"/>
      <c r="H1523" s="132"/>
      <c r="I1523" s="132"/>
    </row>
    <row r="1524" spans="4:9">
      <c r="D1524" s="132"/>
      <c r="E1524" s="132"/>
      <c r="F1524" s="132"/>
      <c r="G1524" s="132"/>
      <c r="H1524" s="132"/>
      <c r="I1524" s="132"/>
    </row>
    <row r="1525" spans="4:9">
      <c r="D1525" s="132"/>
      <c r="E1525" s="132"/>
      <c r="F1525" s="132"/>
      <c r="G1525" s="132"/>
      <c r="H1525" s="132"/>
      <c r="I1525" s="132"/>
    </row>
    <row r="1526" spans="4:9">
      <c r="D1526" s="132"/>
      <c r="E1526" s="132"/>
      <c r="F1526" s="132"/>
      <c r="G1526" s="132"/>
      <c r="H1526" s="132"/>
      <c r="I1526" s="132"/>
    </row>
    <row r="1527" spans="4:9">
      <c r="D1527" s="132"/>
      <c r="E1527" s="132"/>
      <c r="F1527" s="132"/>
      <c r="G1527" s="132"/>
      <c r="H1527" s="132"/>
      <c r="I1527" s="132"/>
    </row>
    <row r="1528" spans="4:9">
      <c r="D1528" s="132"/>
      <c r="E1528" s="132"/>
      <c r="F1528" s="132"/>
      <c r="G1528" s="132"/>
      <c r="H1528" s="132"/>
      <c r="I1528" s="132"/>
    </row>
    <row r="1529" spans="4:9">
      <c r="D1529" s="132"/>
      <c r="E1529" s="132"/>
      <c r="F1529" s="132"/>
      <c r="G1529" s="132"/>
      <c r="H1529" s="132"/>
      <c r="I1529" s="132"/>
    </row>
    <row r="1530" spans="4:9">
      <c r="D1530" s="132"/>
      <c r="E1530" s="132"/>
      <c r="F1530" s="132"/>
      <c r="G1530" s="132"/>
      <c r="H1530" s="132"/>
      <c r="I1530" s="132"/>
    </row>
    <row r="1531" spans="4:9">
      <c r="D1531" s="132"/>
      <c r="E1531" s="132"/>
      <c r="F1531" s="132"/>
      <c r="G1531" s="132"/>
      <c r="H1531" s="132"/>
      <c r="I1531" s="132"/>
    </row>
    <row r="1532" spans="4:9">
      <c r="D1532" s="132"/>
      <c r="E1532" s="132"/>
      <c r="F1532" s="132"/>
      <c r="G1532" s="132"/>
      <c r="H1532" s="132"/>
      <c r="I1532" s="132"/>
    </row>
    <row r="1533" spans="4:9">
      <c r="D1533" s="132"/>
      <c r="E1533" s="132"/>
      <c r="F1533" s="132"/>
      <c r="G1533" s="132"/>
      <c r="H1533" s="132"/>
      <c r="I1533" s="132"/>
    </row>
    <row r="1534" spans="4:9">
      <c r="D1534" s="132"/>
      <c r="E1534" s="132"/>
      <c r="F1534" s="132"/>
      <c r="G1534" s="132"/>
      <c r="H1534" s="132"/>
      <c r="I1534" s="132"/>
    </row>
    <row r="1535" spans="4:9">
      <c r="D1535" s="132"/>
      <c r="E1535" s="132"/>
      <c r="F1535" s="132"/>
      <c r="G1535" s="132"/>
      <c r="H1535" s="132"/>
      <c r="I1535" s="132"/>
    </row>
    <row r="1536" spans="4:9">
      <c r="D1536" s="132"/>
      <c r="E1536" s="132"/>
      <c r="F1536" s="132"/>
      <c r="G1536" s="132"/>
      <c r="H1536" s="132"/>
      <c r="I1536" s="132"/>
    </row>
    <row r="1537" spans="4:9">
      <c r="D1537" s="132"/>
      <c r="E1537" s="132"/>
      <c r="F1537" s="132"/>
      <c r="G1537" s="132"/>
      <c r="H1537" s="132"/>
      <c r="I1537" s="132"/>
    </row>
    <row r="1538" spans="4:9">
      <c r="D1538" s="132"/>
      <c r="E1538" s="132"/>
      <c r="F1538" s="132"/>
      <c r="G1538" s="132"/>
      <c r="H1538" s="132"/>
      <c r="I1538" s="132"/>
    </row>
    <row r="1539" spans="4:9">
      <c r="D1539" s="132"/>
      <c r="E1539" s="132"/>
      <c r="F1539" s="132"/>
      <c r="G1539" s="132"/>
      <c r="H1539" s="132"/>
      <c r="I1539" s="132"/>
    </row>
    <row r="1540" spans="4:9">
      <c r="D1540" s="132"/>
      <c r="E1540" s="132"/>
      <c r="F1540" s="132"/>
      <c r="G1540" s="132"/>
      <c r="H1540" s="132"/>
      <c r="I1540" s="132"/>
    </row>
    <row r="1541" spans="4:9">
      <c r="D1541" s="132"/>
      <c r="E1541" s="132"/>
      <c r="F1541" s="132"/>
      <c r="G1541" s="132"/>
      <c r="H1541" s="132"/>
      <c r="I1541" s="132"/>
    </row>
    <row r="1542" spans="4:9">
      <c r="D1542" s="132"/>
      <c r="E1542" s="132"/>
      <c r="F1542" s="132"/>
      <c r="G1542" s="132"/>
      <c r="H1542" s="132"/>
      <c r="I1542" s="132"/>
    </row>
    <row r="1543" spans="4:9">
      <c r="D1543" s="132"/>
      <c r="E1543" s="132"/>
      <c r="F1543" s="132"/>
      <c r="G1543" s="132"/>
      <c r="H1543" s="132"/>
      <c r="I1543" s="132"/>
    </row>
    <row r="1544" spans="4:9">
      <c r="D1544" s="132"/>
      <c r="E1544" s="132"/>
      <c r="F1544" s="132"/>
      <c r="G1544" s="132"/>
      <c r="H1544" s="132"/>
      <c r="I1544" s="132"/>
    </row>
    <row r="1545" spans="4:9">
      <c r="D1545" s="132"/>
      <c r="E1545" s="132"/>
      <c r="F1545" s="132"/>
      <c r="G1545" s="132"/>
      <c r="H1545" s="132"/>
      <c r="I1545" s="132"/>
    </row>
    <row r="1546" spans="4:9">
      <c r="D1546" s="132"/>
      <c r="E1546" s="132"/>
      <c r="F1546" s="132"/>
      <c r="G1546" s="132"/>
      <c r="H1546" s="132"/>
      <c r="I1546" s="132"/>
    </row>
    <row r="1547" spans="4:9">
      <c r="D1547" s="132"/>
      <c r="E1547" s="132"/>
      <c r="F1547" s="132"/>
      <c r="G1547" s="132"/>
      <c r="H1547" s="132"/>
      <c r="I1547" s="132"/>
    </row>
    <row r="1548" spans="4:9">
      <c r="D1548" s="132"/>
      <c r="E1548" s="132"/>
      <c r="F1548" s="132"/>
      <c r="G1548" s="132"/>
      <c r="H1548" s="132"/>
      <c r="I1548" s="132"/>
    </row>
    <row r="1549" spans="4:9">
      <c r="D1549" s="132"/>
      <c r="E1549" s="132"/>
      <c r="F1549" s="132"/>
      <c r="G1549" s="132"/>
      <c r="H1549" s="132"/>
      <c r="I1549" s="132"/>
    </row>
    <row r="1550" spans="4:9">
      <c r="D1550" s="132"/>
      <c r="E1550" s="132"/>
      <c r="F1550" s="132"/>
      <c r="G1550" s="132"/>
      <c r="H1550" s="132"/>
      <c r="I1550" s="132"/>
    </row>
    <row r="1551" spans="4:9">
      <c r="D1551" s="132"/>
      <c r="E1551" s="132"/>
      <c r="F1551" s="132"/>
      <c r="G1551" s="132"/>
      <c r="H1551" s="132"/>
      <c r="I1551" s="132"/>
    </row>
    <row r="1552" spans="4:9">
      <c r="D1552" s="132"/>
      <c r="E1552" s="132"/>
      <c r="F1552" s="132"/>
      <c r="G1552" s="132"/>
      <c r="H1552" s="132"/>
      <c r="I1552" s="132"/>
    </row>
    <row r="1553" spans="4:9">
      <c r="D1553" s="132"/>
      <c r="E1553" s="132"/>
      <c r="F1553" s="132"/>
      <c r="G1553" s="132"/>
      <c r="H1553" s="132"/>
      <c r="I1553" s="132"/>
    </row>
    <row r="1554" spans="4:9">
      <c r="D1554" s="132"/>
      <c r="E1554" s="132"/>
      <c r="F1554" s="132"/>
      <c r="G1554" s="132"/>
      <c r="H1554" s="132"/>
      <c r="I1554" s="132"/>
    </row>
    <row r="1555" spans="4:9">
      <c r="D1555" s="132"/>
      <c r="E1555" s="132"/>
      <c r="F1555" s="132"/>
      <c r="G1555" s="132"/>
      <c r="H1555" s="132"/>
      <c r="I1555" s="132"/>
    </row>
    <row r="1556" spans="4:9">
      <c r="D1556" s="132"/>
      <c r="E1556" s="132"/>
      <c r="F1556" s="132"/>
      <c r="G1556" s="132"/>
      <c r="H1556" s="132"/>
      <c r="I1556" s="132"/>
    </row>
    <row r="1557" spans="4:9">
      <c r="D1557" s="132"/>
      <c r="E1557" s="132"/>
      <c r="F1557" s="132"/>
      <c r="G1557" s="132"/>
      <c r="H1557" s="132"/>
      <c r="I1557" s="132"/>
    </row>
    <row r="1558" spans="4:9">
      <c r="D1558" s="132"/>
      <c r="E1558" s="132"/>
      <c r="F1558" s="132"/>
      <c r="G1558" s="132"/>
      <c r="H1558" s="132"/>
      <c r="I1558" s="132"/>
    </row>
    <row r="1559" spans="4:9">
      <c r="D1559" s="132"/>
      <c r="E1559" s="132"/>
      <c r="F1559" s="132"/>
      <c r="G1559" s="132"/>
      <c r="H1559" s="132"/>
      <c r="I1559" s="132"/>
    </row>
    <row r="1560" spans="4:9">
      <c r="D1560" s="132"/>
      <c r="E1560" s="132"/>
      <c r="F1560" s="132"/>
      <c r="G1560" s="132"/>
      <c r="H1560" s="132"/>
      <c r="I1560" s="132"/>
    </row>
    <row r="1561" spans="4:9">
      <c r="D1561" s="132"/>
      <c r="E1561" s="132"/>
      <c r="F1561" s="132"/>
      <c r="G1561" s="132"/>
      <c r="H1561" s="132"/>
      <c r="I1561" s="132"/>
    </row>
    <row r="1562" spans="4:9">
      <c r="D1562" s="132"/>
      <c r="E1562" s="132"/>
      <c r="F1562" s="132"/>
      <c r="G1562" s="132"/>
      <c r="H1562" s="132"/>
      <c r="I1562" s="132"/>
    </row>
    <row r="1563" spans="4:9">
      <c r="D1563" s="132"/>
      <c r="E1563" s="132"/>
      <c r="F1563" s="132"/>
      <c r="G1563" s="132"/>
      <c r="H1563" s="132"/>
      <c r="I1563" s="132"/>
    </row>
    <row r="1564" spans="4:9">
      <c r="D1564" s="132"/>
      <c r="E1564" s="132"/>
      <c r="F1564" s="132"/>
      <c r="G1564" s="132"/>
      <c r="H1564" s="132"/>
      <c r="I1564" s="132"/>
    </row>
    <row r="1565" spans="4:9">
      <c r="D1565" s="132"/>
      <c r="E1565" s="132"/>
      <c r="F1565" s="132"/>
      <c r="G1565" s="132"/>
      <c r="H1565" s="132"/>
      <c r="I1565" s="132"/>
    </row>
    <row r="1566" spans="4:9">
      <c r="D1566" s="132"/>
      <c r="E1566" s="132"/>
      <c r="F1566" s="132"/>
      <c r="G1566" s="132"/>
      <c r="H1566" s="132"/>
      <c r="I1566" s="132"/>
    </row>
    <row r="1567" spans="4:9">
      <c r="D1567" s="132"/>
      <c r="E1567" s="132"/>
      <c r="F1567" s="132"/>
      <c r="G1567" s="132"/>
      <c r="H1567" s="132"/>
      <c r="I1567" s="132"/>
    </row>
    <row r="1568" spans="4:9">
      <c r="D1568" s="132"/>
      <c r="E1568" s="132"/>
      <c r="F1568" s="132"/>
      <c r="G1568" s="132"/>
      <c r="H1568" s="132"/>
      <c r="I1568" s="132"/>
    </row>
    <row r="1569" spans="4:9">
      <c r="D1569" s="132"/>
      <c r="E1569" s="132"/>
      <c r="F1569" s="132"/>
      <c r="G1569" s="132"/>
      <c r="H1569" s="132"/>
      <c r="I1569" s="132"/>
    </row>
    <row r="1570" spans="4:9">
      <c r="D1570" s="132"/>
      <c r="E1570" s="132"/>
      <c r="F1570" s="132"/>
      <c r="G1570" s="132"/>
      <c r="H1570" s="132"/>
      <c r="I1570" s="132"/>
    </row>
    <row r="1571" spans="4:9">
      <c r="D1571" s="132"/>
      <c r="E1571" s="132"/>
      <c r="F1571" s="132"/>
      <c r="G1571" s="132"/>
      <c r="H1571" s="132"/>
      <c r="I1571" s="132"/>
    </row>
    <row r="1572" spans="4:9">
      <c r="D1572" s="132"/>
      <c r="E1572" s="132"/>
      <c r="F1572" s="132"/>
      <c r="G1572" s="132"/>
      <c r="H1572" s="132"/>
      <c r="I1572" s="132"/>
    </row>
    <row r="1573" spans="4:9">
      <c r="D1573" s="132"/>
      <c r="E1573" s="132"/>
      <c r="F1573" s="132"/>
      <c r="G1573" s="132"/>
      <c r="H1573" s="132"/>
      <c r="I1573" s="132"/>
    </row>
    <row r="1574" spans="4:9">
      <c r="D1574" s="132"/>
      <c r="E1574" s="132"/>
      <c r="F1574" s="132"/>
      <c r="G1574" s="132"/>
      <c r="H1574" s="132"/>
      <c r="I1574" s="132"/>
    </row>
    <row r="1575" spans="4:9">
      <c r="D1575" s="132"/>
      <c r="E1575" s="132"/>
      <c r="F1575" s="132"/>
      <c r="G1575" s="132"/>
      <c r="H1575" s="132"/>
      <c r="I1575" s="132"/>
    </row>
    <row r="1576" spans="4:9">
      <c r="D1576" s="132"/>
      <c r="E1576" s="132"/>
      <c r="F1576" s="132"/>
      <c r="G1576" s="132"/>
      <c r="H1576" s="132"/>
      <c r="I1576" s="132"/>
    </row>
    <row r="1577" spans="4:9">
      <c r="D1577" s="132"/>
      <c r="E1577" s="132"/>
      <c r="F1577" s="132"/>
      <c r="G1577" s="132"/>
      <c r="H1577" s="132"/>
      <c r="I1577" s="132"/>
    </row>
    <row r="1578" spans="4:9">
      <c r="D1578" s="132"/>
      <c r="E1578" s="132"/>
      <c r="F1578" s="132"/>
      <c r="G1578" s="132"/>
      <c r="H1578" s="132"/>
      <c r="I1578" s="132"/>
    </row>
    <row r="1579" spans="4:9">
      <c r="D1579" s="132"/>
      <c r="E1579" s="132"/>
      <c r="F1579" s="132"/>
      <c r="G1579" s="132"/>
      <c r="H1579" s="132"/>
      <c r="I1579" s="132"/>
    </row>
    <row r="1580" spans="4:9">
      <c r="D1580" s="132"/>
      <c r="E1580" s="132"/>
      <c r="F1580" s="132"/>
      <c r="G1580" s="132"/>
      <c r="H1580" s="132"/>
      <c r="I1580" s="132"/>
    </row>
    <row r="1581" spans="4:9">
      <c r="D1581" s="132"/>
      <c r="E1581" s="132"/>
      <c r="F1581" s="132"/>
      <c r="G1581" s="132"/>
      <c r="H1581" s="132"/>
      <c r="I1581" s="132"/>
    </row>
    <row r="1582" spans="4:9">
      <c r="D1582" s="132"/>
      <c r="E1582" s="132"/>
      <c r="F1582" s="132"/>
      <c r="G1582" s="132"/>
      <c r="H1582" s="132"/>
      <c r="I1582" s="132"/>
    </row>
    <row r="1583" spans="4:9">
      <c r="D1583" s="132"/>
      <c r="E1583" s="132"/>
      <c r="F1583" s="132"/>
      <c r="G1583" s="132"/>
      <c r="H1583" s="132"/>
      <c r="I1583" s="132"/>
    </row>
    <row r="1584" spans="4:9">
      <c r="D1584" s="132"/>
      <c r="E1584" s="132"/>
      <c r="F1584" s="132"/>
      <c r="G1584" s="132"/>
      <c r="H1584" s="132"/>
      <c r="I1584" s="132"/>
    </row>
    <row r="1585" spans="4:9">
      <c r="D1585" s="132"/>
      <c r="E1585" s="132"/>
      <c r="F1585" s="132"/>
      <c r="G1585" s="132"/>
      <c r="H1585" s="132"/>
      <c r="I1585" s="132"/>
    </row>
    <row r="1586" spans="4:9">
      <c r="D1586" s="132"/>
      <c r="E1586" s="132"/>
      <c r="F1586" s="132"/>
      <c r="G1586" s="132"/>
      <c r="H1586" s="132"/>
      <c r="I1586" s="132"/>
    </row>
    <row r="1587" spans="4:9">
      <c r="D1587" s="132"/>
      <c r="E1587" s="132"/>
      <c r="F1587" s="132"/>
      <c r="G1587" s="132"/>
      <c r="H1587" s="132"/>
      <c r="I1587" s="132"/>
    </row>
    <row r="1588" spans="4:9">
      <c r="D1588" s="132"/>
      <c r="E1588" s="132"/>
      <c r="F1588" s="132"/>
      <c r="G1588" s="132"/>
      <c r="H1588" s="132"/>
      <c r="I1588" s="132"/>
    </row>
    <row r="1589" spans="4:9">
      <c r="D1589" s="132"/>
      <c r="E1589" s="132"/>
      <c r="F1589" s="132"/>
      <c r="G1589" s="132"/>
      <c r="H1589" s="132"/>
      <c r="I1589" s="132"/>
    </row>
    <row r="1590" spans="4:9">
      <c r="D1590" s="132"/>
      <c r="E1590" s="132"/>
      <c r="F1590" s="132"/>
      <c r="G1590" s="132"/>
      <c r="H1590" s="132"/>
      <c r="I1590" s="132"/>
    </row>
    <row r="1591" spans="4:9">
      <c r="D1591" s="132"/>
      <c r="E1591" s="132"/>
      <c r="F1591" s="132"/>
      <c r="G1591" s="132"/>
      <c r="H1591" s="132"/>
      <c r="I1591" s="132"/>
    </row>
    <row r="1592" spans="4:9">
      <c r="D1592" s="132"/>
      <c r="E1592" s="132"/>
      <c r="F1592" s="132"/>
      <c r="G1592" s="132"/>
      <c r="H1592" s="132"/>
      <c r="I1592" s="132"/>
    </row>
    <row r="1593" spans="4:9">
      <c r="D1593" s="132"/>
      <c r="E1593" s="132"/>
      <c r="F1593" s="132"/>
      <c r="G1593" s="132"/>
      <c r="H1593" s="132"/>
      <c r="I1593" s="132"/>
    </row>
    <row r="1594" spans="4:9">
      <c r="D1594" s="132"/>
      <c r="E1594" s="132"/>
      <c r="F1594" s="132"/>
      <c r="G1594" s="132"/>
      <c r="H1594" s="132"/>
      <c r="I1594" s="132"/>
    </row>
    <row r="1595" spans="4:9">
      <c r="D1595" s="132"/>
      <c r="E1595" s="132"/>
      <c r="F1595" s="132"/>
      <c r="G1595" s="132"/>
      <c r="H1595" s="132"/>
      <c r="I1595" s="132"/>
    </row>
    <row r="1596" spans="4:9">
      <c r="D1596" s="132"/>
      <c r="E1596" s="132"/>
      <c r="F1596" s="132"/>
      <c r="G1596" s="132"/>
      <c r="H1596" s="132"/>
      <c r="I1596" s="132"/>
    </row>
    <row r="1597" spans="4:9">
      <c r="D1597" s="132"/>
      <c r="E1597" s="132"/>
      <c r="F1597" s="132"/>
      <c r="G1597" s="132"/>
      <c r="H1597" s="132"/>
      <c r="I1597" s="132"/>
    </row>
    <row r="1598" spans="4:9">
      <c r="D1598" s="132"/>
      <c r="E1598" s="132"/>
      <c r="F1598" s="132"/>
      <c r="G1598" s="132"/>
      <c r="H1598" s="132"/>
      <c r="I1598" s="132"/>
    </row>
    <row r="1599" spans="4:9">
      <c r="D1599" s="132"/>
      <c r="E1599" s="132"/>
      <c r="F1599" s="132"/>
      <c r="G1599" s="132"/>
      <c r="H1599" s="132"/>
      <c r="I1599" s="132"/>
    </row>
    <row r="1600" spans="4:9">
      <c r="D1600" s="132"/>
      <c r="E1600" s="132"/>
      <c r="F1600" s="132"/>
      <c r="G1600" s="132"/>
      <c r="H1600" s="132"/>
      <c r="I1600" s="132"/>
    </row>
    <row r="1601" spans="4:9">
      <c r="D1601" s="132"/>
      <c r="E1601" s="132"/>
      <c r="F1601" s="132"/>
      <c r="G1601" s="132"/>
      <c r="H1601" s="132"/>
      <c r="I1601" s="132"/>
    </row>
    <row r="1602" spans="4:9">
      <c r="D1602" s="132"/>
      <c r="E1602" s="132"/>
      <c r="F1602" s="132"/>
      <c r="G1602" s="132"/>
      <c r="H1602" s="132"/>
      <c r="I1602" s="132"/>
    </row>
    <row r="1603" spans="4:9">
      <c r="D1603" s="132"/>
      <c r="E1603" s="132"/>
      <c r="F1603" s="132"/>
      <c r="G1603" s="132"/>
      <c r="H1603" s="132"/>
      <c r="I1603" s="132"/>
    </row>
    <row r="1604" spans="4:9">
      <c r="D1604" s="132"/>
      <c r="E1604" s="132"/>
      <c r="F1604" s="132"/>
      <c r="G1604" s="132"/>
      <c r="H1604" s="132"/>
      <c r="I1604" s="132"/>
    </row>
    <row r="1605" spans="4:9">
      <c r="D1605" s="132"/>
      <c r="E1605" s="132"/>
      <c r="F1605" s="132"/>
      <c r="G1605" s="132"/>
      <c r="H1605" s="132"/>
      <c r="I1605" s="132"/>
    </row>
    <row r="1606" spans="4:9">
      <c r="D1606" s="132"/>
      <c r="E1606" s="132"/>
      <c r="F1606" s="132"/>
      <c r="G1606" s="132"/>
      <c r="H1606" s="132"/>
      <c r="I1606" s="132"/>
    </row>
    <row r="1607" spans="4:9">
      <c r="D1607" s="132"/>
      <c r="E1607" s="132"/>
      <c r="F1607" s="132"/>
      <c r="G1607" s="132"/>
      <c r="H1607" s="132"/>
      <c r="I1607" s="132"/>
    </row>
    <row r="1608" spans="4:9">
      <c r="D1608" s="132"/>
      <c r="E1608" s="132"/>
      <c r="F1608" s="132"/>
      <c r="G1608" s="132"/>
      <c r="H1608" s="132"/>
      <c r="I1608" s="132"/>
    </row>
    <row r="1609" spans="4:9">
      <c r="D1609" s="132"/>
      <c r="E1609" s="132"/>
      <c r="F1609" s="132"/>
      <c r="G1609" s="132"/>
      <c r="H1609" s="132"/>
      <c r="I1609" s="132"/>
    </row>
    <row r="1610" spans="4:9">
      <c r="D1610" s="132"/>
      <c r="E1610" s="132"/>
      <c r="F1610" s="132"/>
      <c r="G1610" s="132"/>
      <c r="H1610" s="132"/>
      <c r="I1610" s="132"/>
    </row>
    <row r="1611" spans="4:9">
      <c r="D1611" s="132"/>
      <c r="E1611" s="132"/>
      <c r="F1611" s="132"/>
      <c r="G1611" s="132"/>
      <c r="H1611" s="132"/>
      <c r="I1611" s="132"/>
    </row>
    <row r="1612" spans="4:9">
      <c r="D1612" s="132"/>
      <c r="E1612" s="132"/>
      <c r="F1612" s="132"/>
      <c r="G1612" s="132"/>
      <c r="H1612" s="132"/>
      <c r="I1612" s="132"/>
    </row>
    <row r="1613" spans="4:9">
      <c r="D1613" s="132"/>
      <c r="E1613" s="132"/>
      <c r="F1613" s="132"/>
      <c r="G1613" s="132"/>
      <c r="H1613" s="132"/>
      <c r="I1613" s="132"/>
    </row>
    <row r="1614" spans="4:9">
      <c r="D1614" s="132"/>
      <c r="E1614" s="132"/>
      <c r="F1614" s="132"/>
      <c r="G1614" s="132"/>
      <c r="H1614" s="132"/>
      <c r="I1614" s="132"/>
    </row>
    <row r="1615" spans="4:9">
      <c r="D1615" s="132"/>
      <c r="E1615" s="132"/>
      <c r="F1615" s="132"/>
      <c r="G1615" s="132"/>
      <c r="H1615" s="132"/>
      <c r="I1615" s="132"/>
    </row>
    <row r="1616" spans="4:9">
      <c r="D1616" s="132"/>
      <c r="E1616" s="132"/>
      <c r="F1616" s="132"/>
      <c r="G1616" s="132"/>
      <c r="H1616" s="132"/>
      <c r="I1616" s="132"/>
    </row>
    <row r="1617" spans="4:9">
      <c r="D1617" s="132"/>
      <c r="E1617" s="132"/>
      <c r="F1617" s="132"/>
      <c r="G1617" s="132"/>
      <c r="H1617" s="132"/>
      <c r="I1617" s="132"/>
    </row>
    <row r="1618" spans="4:9">
      <c r="D1618" s="132"/>
      <c r="E1618" s="132"/>
      <c r="F1618" s="132"/>
      <c r="G1618" s="132"/>
      <c r="H1618" s="132"/>
      <c r="I1618" s="132"/>
    </row>
    <row r="1619" spans="4:9">
      <c r="D1619" s="132"/>
      <c r="E1619" s="132"/>
      <c r="F1619" s="132"/>
      <c r="G1619" s="132"/>
      <c r="H1619" s="132"/>
      <c r="I1619" s="132"/>
    </row>
    <row r="1620" spans="4:9">
      <c r="D1620" s="132"/>
      <c r="E1620" s="132"/>
      <c r="F1620" s="132"/>
      <c r="G1620" s="132"/>
      <c r="H1620" s="132"/>
      <c r="I1620" s="132"/>
    </row>
    <row r="1621" spans="4:9">
      <c r="D1621" s="132"/>
      <c r="E1621" s="132"/>
      <c r="F1621" s="132"/>
      <c r="G1621" s="132"/>
      <c r="H1621" s="132"/>
      <c r="I1621" s="132"/>
    </row>
    <row r="1622" spans="4:9">
      <c r="D1622" s="132"/>
      <c r="E1622" s="132"/>
      <c r="F1622" s="132"/>
      <c r="G1622" s="132"/>
      <c r="H1622" s="132"/>
      <c r="I1622" s="132"/>
    </row>
    <row r="1623" spans="4:9">
      <c r="D1623" s="132"/>
      <c r="E1623" s="132"/>
      <c r="F1623" s="132"/>
      <c r="G1623" s="132"/>
      <c r="H1623" s="132"/>
      <c r="I1623" s="132"/>
    </row>
    <row r="1624" spans="4:9">
      <c r="D1624" s="132"/>
      <c r="E1624" s="132"/>
      <c r="F1624" s="132"/>
      <c r="G1624" s="132"/>
      <c r="H1624" s="132"/>
      <c r="I1624" s="132"/>
    </row>
    <row r="1625" spans="4:9">
      <c r="D1625" s="132"/>
      <c r="E1625" s="132"/>
      <c r="F1625" s="132"/>
      <c r="G1625" s="132"/>
      <c r="H1625" s="132"/>
      <c r="I1625" s="132"/>
    </row>
    <row r="1626" spans="4:9">
      <c r="D1626" s="132"/>
      <c r="E1626" s="132"/>
      <c r="F1626" s="132"/>
      <c r="G1626" s="132"/>
      <c r="H1626" s="132"/>
      <c r="I1626" s="132"/>
    </row>
    <row r="1627" spans="4:9">
      <c r="D1627" s="132"/>
      <c r="E1627" s="132"/>
      <c r="F1627" s="132"/>
      <c r="G1627" s="132"/>
      <c r="H1627" s="132"/>
      <c r="I1627" s="132"/>
    </row>
    <row r="1628" spans="4:9">
      <c r="D1628" s="132"/>
      <c r="E1628" s="132"/>
      <c r="F1628" s="132"/>
      <c r="G1628" s="132"/>
      <c r="H1628" s="132"/>
      <c r="I1628" s="132"/>
    </row>
    <row r="1629" spans="4:9">
      <c r="D1629" s="132"/>
      <c r="E1629" s="132"/>
      <c r="F1629" s="132"/>
      <c r="G1629" s="132"/>
      <c r="H1629" s="132"/>
      <c r="I1629" s="132"/>
    </row>
    <row r="1630" spans="4:9">
      <c r="D1630" s="132"/>
      <c r="E1630" s="132"/>
      <c r="F1630" s="132"/>
      <c r="G1630" s="132"/>
      <c r="H1630" s="132"/>
      <c r="I1630" s="132"/>
    </row>
    <row r="1631" spans="4:9">
      <c r="D1631" s="132"/>
      <c r="E1631" s="132"/>
      <c r="F1631" s="132"/>
      <c r="G1631" s="132"/>
      <c r="H1631" s="132"/>
      <c r="I1631" s="132"/>
    </row>
    <row r="1632" spans="4:9">
      <c r="D1632" s="132"/>
      <c r="E1632" s="132"/>
      <c r="F1632" s="132"/>
      <c r="G1632" s="132"/>
      <c r="H1632" s="132"/>
      <c r="I1632" s="132"/>
    </row>
    <row r="1633" spans="4:9">
      <c r="D1633" s="132"/>
      <c r="E1633" s="132"/>
      <c r="F1633" s="132"/>
      <c r="G1633" s="132"/>
      <c r="H1633" s="132"/>
      <c r="I1633" s="132"/>
    </row>
    <row r="1634" spans="4:9">
      <c r="D1634" s="132"/>
      <c r="E1634" s="132"/>
      <c r="F1634" s="132"/>
      <c r="G1634" s="132"/>
      <c r="H1634" s="132"/>
      <c r="I1634" s="132"/>
    </row>
    <row r="1635" spans="4:9">
      <c r="D1635" s="132"/>
      <c r="E1635" s="132"/>
      <c r="F1635" s="132"/>
      <c r="G1635" s="132"/>
      <c r="H1635" s="132"/>
      <c r="I1635" s="132"/>
    </row>
    <row r="1636" spans="4:9">
      <c r="D1636" s="132"/>
      <c r="E1636" s="132"/>
      <c r="F1636" s="132"/>
      <c r="G1636" s="132"/>
      <c r="H1636" s="132"/>
      <c r="I1636" s="132"/>
    </row>
    <row r="1637" spans="4:9">
      <c r="D1637" s="132"/>
      <c r="E1637" s="132"/>
      <c r="F1637" s="132"/>
      <c r="G1637" s="132"/>
      <c r="H1637" s="132"/>
      <c r="I1637" s="132"/>
    </row>
    <row r="1638" spans="4:9">
      <c r="D1638" s="132"/>
      <c r="E1638" s="132"/>
      <c r="F1638" s="132"/>
      <c r="G1638" s="132"/>
      <c r="H1638" s="132"/>
      <c r="I1638" s="132"/>
    </row>
    <row r="1639" spans="4:9">
      <c r="D1639" s="132"/>
      <c r="E1639" s="132"/>
      <c r="F1639" s="132"/>
      <c r="G1639" s="132"/>
      <c r="H1639" s="132"/>
      <c r="I1639" s="132"/>
    </row>
    <row r="1640" spans="4:9">
      <c r="D1640" s="132"/>
      <c r="E1640" s="132"/>
      <c r="F1640" s="132"/>
      <c r="G1640" s="132"/>
      <c r="H1640" s="132"/>
      <c r="I1640" s="132"/>
    </row>
    <row r="1641" spans="4:9">
      <c r="D1641" s="132"/>
      <c r="E1641" s="132"/>
      <c r="F1641" s="132"/>
      <c r="G1641" s="132"/>
      <c r="H1641" s="132"/>
      <c r="I1641" s="132"/>
    </row>
    <row r="1642" spans="4:9">
      <c r="D1642" s="132"/>
      <c r="E1642" s="132"/>
      <c r="F1642" s="132"/>
      <c r="G1642" s="132"/>
      <c r="H1642" s="132"/>
      <c r="I1642" s="132"/>
    </row>
    <row r="1643" spans="4:9">
      <c r="D1643" s="132"/>
      <c r="E1643" s="132"/>
      <c r="F1643" s="132"/>
      <c r="G1643" s="132"/>
      <c r="H1643" s="132"/>
      <c r="I1643" s="132"/>
    </row>
  </sheetData>
  <dataValidations count="2">
    <dataValidation type="list" showInputMessage="1" showErrorMessage="1" sqref="D3" xr:uid="{00000000-0002-0000-0400-000000000000}">
      <formula1>L_Sprachen</formula1>
    </dataValidation>
    <dataValidation type="list" showInputMessage="1" showErrorMessage="1" sqref="C3" xr:uid="{00000000-0002-0000-0400-000001000000}">
      <formula1>L_Anforderung</formula1>
    </dataValidation>
  </dataValidations>
  <pageMargins left="0.7" right="0.7" top="0.78740157499999996" bottom="0.78740157499999996" header="0.3" footer="0.3"/>
  <pageSetup paperSize="9" orientation="portrait"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8"/>
  <dimension ref="B1:H166"/>
  <sheetViews>
    <sheetView workbookViewId="0">
      <selection activeCell="G8" sqref="G8"/>
    </sheetView>
  </sheetViews>
  <sheetFormatPr baseColWidth="10" defaultRowHeight="15"/>
  <cols>
    <col min="1" max="1" width="2.5703125" customWidth="1"/>
    <col min="2" max="2" width="4.5703125" customWidth="1"/>
    <col min="3" max="3" width="8.7109375" bestFit="1" customWidth="1"/>
    <col min="4" max="4" width="30.140625" customWidth="1"/>
    <col min="5" max="5" width="30.85546875" customWidth="1"/>
    <col min="6" max="6" width="8" customWidth="1"/>
    <col min="7" max="7" width="8.7109375" bestFit="1" customWidth="1"/>
  </cols>
  <sheetData>
    <row r="1" spans="2:8">
      <c r="F1" s="236"/>
      <c r="G1" s="236"/>
      <c r="H1" s="237" t="s">
        <v>258</v>
      </c>
    </row>
    <row r="2" spans="2:8">
      <c r="B2" s="238" t="s">
        <v>259</v>
      </c>
      <c r="C2" s="238"/>
      <c r="H2" s="257" t="str">
        <f ca="1">OFFSET(H6,H5,0)</f>
        <v>V 1.00</v>
      </c>
    </row>
    <row r="3" spans="2:8">
      <c r="B3" s="238"/>
      <c r="C3" s="238"/>
      <c r="H3" s="257" t="s">
        <v>268</v>
      </c>
    </row>
    <row r="4" spans="2:8">
      <c r="H4" s="259">
        <v>43465</v>
      </c>
    </row>
    <row r="5" spans="2:8">
      <c r="H5" s="257">
        <f>COUNTA(H7:H1087)</f>
        <v>1</v>
      </c>
    </row>
    <row r="6" spans="2:8" ht="30">
      <c r="B6" s="239" t="s">
        <v>260</v>
      </c>
      <c r="C6" s="240" t="s">
        <v>261</v>
      </c>
      <c r="D6" s="240" t="s">
        <v>262</v>
      </c>
      <c r="E6" s="240" t="s">
        <v>263</v>
      </c>
      <c r="F6" s="240" t="s">
        <v>264</v>
      </c>
      <c r="G6" s="241" t="s">
        <v>265</v>
      </c>
      <c r="H6" s="258" t="s">
        <v>266</v>
      </c>
    </row>
    <row r="7" spans="2:8">
      <c r="B7" s="242"/>
      <c r="C7" s="243">
        <v>43341</v>
      </c>
      <c r="D7" s="244"/>
      <c r="E7" s="244" t="s">
        <v>493</v>
      </c>
      <c r="F7" s="245" t="s">
        <v>494</v>
      </c>
      <c r="G7" s="246">
        <v>43341</v>
      </c>
      <c r="H7" s="237" t="s">
        <v>267</v>
      </c>
    </row>
    <row r="8" spans="2:8">
      <c r="B8" s="247"/>
      <c r="C8" s="248">
        <v>43361</v>
      </c>
      <c r="D8" s="249"/>
      <c r="E8" s="249" t="s">
        <v>653</v>
      </c>
      <c r="F8" s="250" t="s">
        <v>654</v>
      </c>
      <c r="G8" s="251"/>
      <c r="H8" s="237"/>
    </row>
    <row r="9" spans="2:8">
      <c r="B9" s="247"/>
      <c r="C9" s="248"/>
      <c r="D9" s="249"/>
      <c r="E9" s="249"/>
      <c r="F9" s="250"/>
      <c r="G9" s="251"/>
      <c r="H9" s="237"/>
    </row>
    <row r="10" spans="2:8">
      <c r="B10" s="247"/>
      <c r="C10" s="248"/>
      <c r="D10" s="249"/>
      <c r="E10" s="249"/>
      <c r="F10" s="250"/>
      <c r="G10" s="251"/>
      <c r="H10" s="237"/>
    </row>
    <row r="11" spans="2:8">
      <c r="B11" s="247"/>
      <c r="C11" s="248"/>
      <c r="D11" s="249"/>
      <c r="E11" s="249"/>
      <c r="F11" s="250"/>
      <c r="G11" s="251"/>
      <c r="H11" s="237"/>
    </row>
    <row r="12" spans="2:8">
      <c r="B12" s="247"/>
      <c r="C12" s="248"/>
      <c r="D12" s="249"/>
      <c r="E12" s="249"/>
      <c r="F12" s="250"/>
      <c r="G12" s="251"/>
      <c r="H12" s="237"/>
    </row>
    <row r="13" spans="2:8">
      <c r="B13" s="247"/>
      <c r="C13" s="248"/>
      <c r="D13" s="249"/>
      <c r="E13" s="249"/>
      <c r="F13" s="250"/>
      <c r="G13" s="251"/>
      <c r="H13" s="237"/>
    </row>
    <row r="14" spans="2:8">
      <c r="B14" s="247"/>
      <c r="C14" s="248"/>
      <c r="D14" s="249"/>
      <c r="E14" s="249"/>
      <c r="F14" s="250"/>
      <c r="G14" s="251"/>
      <c r="H14" s="237"/>
    </row>
    <row r="15" spans="2:8">
      <c r="B15" s="247"/>
      <c r="C15" s="248"/>
      <c r="D15" s="249"/>
      <c r="E15" s="249"/>
      <c r="F15" s="250"/>
      <c r="G15" s="251"/>
      <c r="H15" s="237"/>
    </row>
    <row r="16" spans="2:8">
      <c r="B16" s="247"/>
      <c r="C16" s="248"/>
      <c r="D16" s="249"/>
      <c r="E16" s="249"/>
      <c r="F16" s="250"/>
      <c r="G16" s="251"/>
      <c r="H16" s="237"/>
    </row>
    <row r="17" spans="2:8">
      <c r="B17" s="247"/>
      <c r="C17" s="248"/>
      <c r="D17" s="252"/>
      <c r="E17" s="249"/>
      <c r="F17" s="250"/>
      <c r="G17" s="251"/>
      <c r="H17" s="237"/>
    </row>
    <row r="18" spans="2:8">
      <c r="B18" s="247"/>
      <c r="C18" s="248"/>
      <c r="D18" s="249"/>
      <c r="E18" s="249"/>
      <c r="F18" s="253"/>
      <c r="G18" s="251"/>
      <c r="H18" s="237"/>
    </row>
    <row r="19" spans="2:8">
      <c r="B19" s="247"/>
      <c r="C19" s="248"/>
      <c r="D19" s="249"/>
      <c r="E19" s="249"/>
      <c r="F19" s="253"/>
      <c r="G19" s="251"/>
      <c r="H19" s="237"/>
    </row>
    <row r="20" spans="2:8">
      <c r="B20" s="247"/>
      <c r="C20" s="248"/>
      <c r="D20" s="249"/>
      <c r="E20" s="254"/>
      <c r="F20" s="253"/>
      <c r="G20" s="251"/>
      <c r="H20" s="237"/>
    </row>
    <row r="21" spans="2:8">
      <c r="B21" s="247"/>
      <c r="C21" s="248"/>
      <c r="D21" s="249"/>
      <c r="E21" s="254"/>
      <c r="F21" s="253"/>
      <c r="G21" s="251"/>
      <c r="H21" s="237"/>
    </row>
    <row r="22" spans="2:8">
      <c r="B22" s="247"/>
      <c r="C22" s="248"/>
      <c r="D22" s="249"/>
      <c r="E22" s="254"/>
      <c r="F22" s="253"/>
      <c r="G22" s="251"/>
      <c r="H22" s="237"/>
    </row>
    <row r="23" spans="2:8">
      <c r="B23" s="247"/>
      <c r="C23" s="248"/>
      <c r="D23" s="249"/>
      <c r="E23" s="254"/>
      <c r="F23" s="253"/>
      <c r="G23" s="251"/>
      <c r="H23" s="237"/>
    </row>
    <row r="24" spans="2:8">
      <c r="B24" s="247"/>
      <c r="C24" s="248"/>
      <c r="D24" s="249"/>
      <c r="E24" s="254"/>
      <c r="F24" s="253"/>
      <c r="G24" s="251"/>
      <c r="H24" s="237"/>
    </row>
    <row r="25" spans="2:8">
      <c r="B25" s="247"/>
      <c r="C25" s="248"/>
      <c r="D25" s="249"/>
      <c r="E25" s="254"/>
      <c r="F25" s="253"/>
      <c r="G25" s="251"/>
      <c r="H25" s="237"/>
    </row>
    <row r="26" spans="2:8">
      <c r="B26" s="247"/>
      <c r="C26" s="248"/>
      <c r="D26" s="249"/>
      <c r="E26" s="254"/>
      <c r="F26" s="253"/>
      <c r="G26" s="251"/>
      <c r="H26" s="237"/>
    </row>
    <row r="27" spans="2:8">
      <c r="B27" s="247"/>
      <c r="C27" s="248"/>
      <c r="D27" s="249"/>
      <c r="E27" s="249"/>
      <c r="F27" s="253"/>
      <c r="G27" s="251"/>
      <c r="H27" s="237"/>
    </row>
    <row r="28" spans="2:8">
      <c r="B28" s="247"/>
      <c r="C28" s="248"/>
      <c r="D28" s="249"/>
      <c r="E28" s="254"/>
      <c r="F28" s="253"/>
      <c r="G28" s="251"/>
      <c r="H28" s="237"/>
    </row>
    <row r="29" spans="2:8">
      <c r="B29" s="247"/>
      <c r="C29" s="248"/>
      <c r="D29" s="249"/>
      <c r="E29" s="254"/>
      <c r="F29" s="253"/>
      <c r="G29" s="251"/>
      <c r="H29" s="237"/>
    </row>
    <row r="30" spans="2:8">
      <c r="B30" s="247"/>
      <c r="C30" s="248"/>
      <c r="D30" s="249"/>
      <c r="E30" s="254"/>
      <c r="F30" s="253"/>
      <c r="G30" s="251"/>
      <c r="H30" s="237"/>
    </row>
    <row r="31" spans="2:8">
      <c r="B31" s="247"/>
      <c r="C31" s="248"/>
      <c r="D31" s="249"/>
      <c r="E31" s="254"/>
      <c r="F31" s="253"/>
      <c r="G31" s="251"/>
      <c r="H31" s="237"/>
    </row>
    <row r="32" spans="2:8">
      <c r="B32" s="247"/>
      <c r="C32" s="248"/>
      <c r="D32" s="249"/>
      <c r="E32" s="249"/>
      <c r="F32" s="250"/>
      <c r="G32" s="251"/>
      <c r="H32" s="237"/>
    </row>
    <row r="33" spans="2:8">
      <c r="B33" s="247"/>
      <c r="C33" s="248"/>
      <c r="D33" s="254"/>
      <c r="E33" s="254"/>
      <c r="F33" s="253"/>
      <c r="G33" s="251"/>
      <c r="H33" s="237"/>
    </row>
    <row r="34" spans="2:8">
      <c r="B34" s="247"/>
      <c r="C34" s="248"/>
      <c r="D34" s="254"/>
      <c r="E34" s="254"/>
      <c r="F34" s="253"/>
      <c r="G34" s="251"/>
      <c r="H34" s="237"/>
    </row>
    <row r="35" spans="2:8">
      <c r="B35" s="247"/>
      <c r="C35" s="248"/>
      <c r="D35" s="254"/>
      <c r="E35" s="254"/>
      <c r="F35" s="253"/>
      <c r="G35" s="251"/>
      <c r="H35" s="237"/>
    </row>
    <row r="36" spans="2:8">
      <c r="B36" s="247"/>
      <c r="C36" s="248"/>
      <c r="D36" s="254"/>
      <c r="E36" s="254"/>
      <c r="F36" s="253"/>
      <c r="G36" s="251"/>
      <c r="H36" s="237"/>
    </row>
    <row r="37" spans="2:8">
      <c r="B37" s="247"/>
      <c r="C37" s="248"/>
      <c r="D37" s="249"/>
      <c r="E37" s="254"/>
      <c r="F37" s="253"/>
      <c r="G37" s="251"/>
      <c r="H37" s="255"/>
    </row>
    <row r="38" spans="2:8">
      <c r="B38" s="247"/>
      <c r="C38" s="248"/>
      <c r="D38" s="249"/>
      <c r="E38" s="254"/>
      <c r="F38" s="253"/>
      <c r="G38" s="251"/>
    </row>
    <row r="39" spans="2:8">
      <c r="B39" s="247"/>
      <c r="C39" s="248"/>
      <c r="D39" s="249"/>
      <c r="E39" s="254"/>
      <c r="F39" s="253"/>
      <c r="G39" s="251"/>
    </row>
    <row r="40" spans="2:8">
      <c r="B40" s="247"/>
      <c r="C40" s="248"/>
      <c r="D40" s="249"/>
      <c r="E40" s="254"/>
      <c r="F40" s="253"/>
      <c r="G40" s="251"/>
    </row>
    <row r="41" spans="2:8">
      <c r="B41" s="247"/>
      <c r="C41" s="248"/>
      <c r="D41" s="249"/>
      <c r="E41" s="249"/>
      <c r="F41" s="253"/>
      <c r="G41" s="251"/>
    </row>
    <row r="42" spans="2:8">
      <c r="B42" s="247"/>
      <c r="C42" s="248"/>
      <c r="D42" s="249"/>
      <c r="E42" s="249"/>
      <c r="F42" s="253"/>
      <c r="G42" s="251"/>
    </row>
    <row r="43" spans="2:8">
      <c r="B43" s="247"/>
      <c r="C43" s="248"/>
      <c r="D43" s="249"/>
      <c r="E43" s="249"/>
      <c r="F43" s="250"/>
      <c r="G43" s="251"/>
    </row>
    <row r="44" spans="2:8">
      <c r="B44" s="247"/>
      <c r="C44" s="248"/>
      <c r="D44" s="249"/>
      <c r="E44" s="249"/>
      <c r="F44" s="250"/>
      <c r="G44" s="251"/>
    </row>
    <row r="45" spans="2:8">
      <c r="B45" s="247"/>
      <c r="C45" s="248"/>
      <c r="D45" s="249"/>
      <c r="E45" s="249"/>
      <c r="F45" s="250"/>
      <c r="G45" s="251"/>
    </row>
    <row r="46" spans="2:8">
      <c r="B46" s="247"/>
      <c r="C46" s="248"/>
      <c r="D46" s="249"/>
      <c r="E46" s="249"/>
      <c r="F46" s="250"/>
      <c r="G46" s="251"/>
    </row>
    <row r="47" spans="2:8">
      <c r="B47" s="247"/>
      <c r="C47" s="248"/>
      <c r="D47" s="249"/>
      <c r="E47" s="249"/>
      <c r="F47" s="250"/>
      <c r="G47" s="251"/>
    </row>
    <row r="48" spans="2:8">
      <c r="B48" s="247"/>
      <c r="C48" s="248"/>
      <c r="D48" s="249"/>
      <c r="E48" s="249"/>
      <c r="F48" s="250"/>
      <c r="G48" s="251"/>
    </row>
    <row r="49" spans="2:7">
      <c r="B49" s="247"/>
      <c r="C49" s="248"/>
      <c r="D49" s="249"/>
      <c r="E49" s="249"/>
      <c r="F49" s="250"/>
      <c r="G49" s="251"/>
    </row>
    <row r="50" spans="2:7">
      <c r="B50" s="247"/>
      <c r="C50" s="248"/>
      <c r="D50" s="249"/>
      <c r="E50" s="249"/>
      <c r="F50" s="250"/>
      <c r="G50" s="256"/>
    </row>
    <row r="51" spans="2:7">
      <c r="B51" s="247"/>
      <c r="C51" s="248"/>
      <c r="D51" s="249"/>
      <c r="E51" s="249"/>
      <c r="F51" s="250"/>
      <c r="G51" s="256"/>
    </row>
    <row r="52" spans="2:7">
      <c r="B52" s="247"/>
      <c r="C52" s="248"/>
      <c r="D52" s="249"/>
      <c r="E52" s="249"/>
      <c r="F52" s="250"/>
      <c r="G52" s="256"/>
    </row>
    <row r="53" spans="2:7">
      <c r="B53" s="247"/>
      <c r="C53" s="248"/>
      <c r="D53" s="249"/>
      <c r="E53" s="249"/>
      <c r="F53" s="250"/>
      <c r="G53" s="256"/>
    </row>
    <row r="54" spans="2:7">
      <c r="B54" s="247"/>
      <c r="C54" s="248"/>
      <c r="D54" s="249"/>
      <c r="E54" s="249"/>
      <c r="F54" s="250"/>
      <c r="G54" s="256"/>
    </row>
    <row r="55" spans="2:7">
      <c r="B55" s="247"/>
      <c r="C55" s="248"/>
      <c r="D55" s="249"/>
      <c r="E55" s="249"/>
      <c r="F55" s="250"/>
      <c r="G55" s="256"/>
    </row>
    <row r="56" spans="2:7">
      <c r="B56" s="247"/>
      <c r="C56" s="248"/>
      <c r="D56" s="249"/>
      <c r="E56" s="249"/>
      <c r="F56" s="250"/>
      <c r="G56" s="256"/>
    </row>
    <row r="57" spans="2:7">
      <c r="B57" s="247"/>
      <c r="C57" s="248"/>
      <c r="D57" s="249"/>
      <c r="E57" s="249"/>
      <c r="F57" s="250"/>
      <c r="G57" s="256"/>
    </row>
    <row r="58" spans="2:7">
      <c r="B58" s="247"/>
      <c r="C58" s="248"/>
      <c r="D58" s="249"/>
      <c r="E58" s="249"/>
      <c r="F58" s="250"/>
      <c r="G58" s="251"/>
    </row>
    <row r="59" spans="2:7">
      <c r="B59" s="247"/>
      <c r="C59" s="248"/>
      <c r="D59" s="249"/>
      <c r="E59" s="249"/>
      <c r="F59" s="250"/>
      <c r="G59" s="256"/>
    </row>
    <row r="60" spans="2:7">
      <c r="B60" s="247"/>
      <c r="C60" s="248"/>
      <c r="D60" s="249"/>
      <c r="E60" s="249"/>
      <c r="F60" s="250"/>
      <c r="G60" s="256"/>
    </row>
    <row r="61" spans="2:7">
      <c r="B61" s="247"/>
      <c r="C61" s="249"/>
      <c r="D61" s="249"/>
      <c r="E61" s="249"/>
      <c r="F61" s="250"/>
      <c r="G61" s="256"/>
    </row>
    <row r="62" spans="2:7">
      <c r="B62" s="247"/>
      <c r="C62" s="249"/>
      <c r="D62" s="249"/>
      <c r="E62" s="249"/>
      <c r="F62" s="250"/>
      <c r="G62" s="256"/>
    </row>
    <row r="63" spans="2:7">
      <c r="D63" s="216"/>
      <c r="E63" s="216"/>
    </row>
    <row r="64" spans="2:7">
      <c r="D64" s="216"/>
      <c r="E64" s="216"/>
    </row>
    <row r="65" spans="4:5">
      <c r="D65" s="216"/>
      <c r="E65" s="216"/>
    </row>
    <row r="66" spans="4:5">
      <c r="D66" s="216"/>
      <c r="E66" s="216"/>
    </row>
    <row r="67" spans="4:5">
      <c r="D67" s="216"/>
      <c r="E67" s="216"/>
    </row>
    <row r="68" spans="4:5">
      <c r="D68" s="216"/>
      <c r="E68" s="216"/>
    </row>
    <row r="69" spans="4:5">
      <c r="D69" s="216"/>
      <c r="E69" s="216"/>
    </row>
    <row r="70" spans="4:5">
      <c r="D70" s="216"/>
      <c r="E70" s="216"/>
    </row>
    <row r="71" spans="4:5">
      <c r="D71" s="216"/>
      <c r="E71" s="216"/>
    </row>
    <row r="72" spans="4:5">
      <c r="D72" s="216"/>
      <c r="E72" s="216"/>
    </row>
    <row r="73" spans="4:5">
      <c r="D73" s="216"/>
      <c r="E73" s="216"/>
    </row>
    <row r="74" spans="4:5">
      <c r="D74" s="216"/>
      <c r="E74" s="216"/>
    </row>
    <row r="75" spans="4:5">
      <c r="D75" s="216"/>
      <c r="E75" s="216"/>
    </row>
    <row r="76" spans="4:5">
      <c r="D76" s="216"/>
      <c r="E76" s="216"/>
    </row>
    <row r="77" spans="4:5">
      <c r="D77" s="216"/>
      <c r="E77" s="216"/>
    </row>
    <row r="78" spans="4:5">
      <c r="D78" s="216"/>
      <c r="E78" s="216"/>
    </row>
    <row r="79" spans="4:5">
      <c r="D79" s="216"/>
      <c r="E79" s="216"/>
    </row>
    <row r="80" spans="4:5">
      <c r="D80" s="216"/>
      <c r="E80" s="216"/>
    </row>
    <row r="81" spans="4:5">
      <c r="D81" s="216"/>
      <c r="E81" s="216"/>
    </row>
    <row r="82" spans="4:5">
      <c r="D82" s="216"/>
      <c r="E82" s="216"/>
    </row>
    <row r="83" spans="4:5">
      <c r="D83" s="216"/>
      <c r="E83" s="216"/>
    </row>
    <row r="84" spans="4:5">
      <c r="D84" s="216"/>
      <c r="E84" s="216"/>
    </row>
    <row r="85" spans="4:5">
      <c r="D85" s="216"/>
      <c r="E85" s="216"/>
    </row>
    <row r="86" spans="4:5">
      <c r="D86" s="216"/>
      <c r="E86" s="216"/>
    </row>
    <row r="87" spans="4:5">
      <c r="D87" s="216"/>
      <c r="E87" s="216"/>
    </row>
    <row r="88" spans="4:5">
      <c r="D88" s="216"/>
      <c r="E88" s="216"/>
    </row>
    <row r="89" spans="4:5">
      <c r="D89" s="216"/>
      <c r="E89" s="216"/>
    </row>
    <row r="90" spans="4:5">
      <c r="D90" s="216"/>
      <c r="E90" s="216"/>
    </row>
    <row r="91" spans="4:5">
      <c r="D91" s="216"/>
      <c r="E91" s="216"/>
    </row>
    <row r="92" spans="4:5">
      <c r="D92" s="216"/>
      <c r="E92" s="216"/>
    </row>
    <row r="93" spans="4:5">
      <c r="D93" s="216"/>
      <c r="E93" s="216"/>
    </row>
    <row r="94" spans="4:5">
      <c r="D94" s="216"/>
      <c r="E94" s="216"/>
    </row>
    <row r="95" spans="4:5">
      <c r="D95" s="216"/>
      <c r="E95" s="216"/>
    </row>
    <row r="96" spans="4:5">
      <c r="D96" s="216"/>
      <c r="E96" s="216"/>
    </row>
    <row r="97" spans="4:5">
      <c r="D97" s="216"/>
      <c r="E97" s="216"/>
    </row>
    <row r="98" spans="4:5">
      <c r="D98" s="216"/>
      <c r="E98" s="216"/>
    </row>
    <row r="99" spans="4:5">
      <c r="D99" s="216"/>
      <c r="E99" s="216"/>
    </row>
    <row r="100" spans="4:5">
      <c r="D100" s="216"/>
      <c r="E100" s="216"/>
    </row>
    <row r="101" spans="4:5">
      <c r="D101" s="216"/>
      <c r="E101" s="216"/>
    </row>
    <row r="102" spans="4:5">
      <c r="D102" s="216"/>
      <c r="E102" s="216"/>
    </row>
    <row r="103" spans="4:5">
      <c r="D103" s="216"/>
      <c r="E103" s="216"/>
    </row>
    <row r="104" spans="4:5">
      <c r="D104" s="216"/>
      <c r="E104" s="216"/>
    </row>
    <row r="105" spans="4:5">
      <c r="D105" s="216"/>
      <c r="E105" s="216"/>
    </row>
    <row r="106" spans="4:5">
      <c r="D106" s="216"/>
      <c r="E106" s="216"/>
    </row>
    <row r="107" spans="4:5">
      <c r="D107" s="216"/>
      <c r="E107" s="216"/>
    </row>
    <row r="108" spans="4:5">
      <c r="D108" s="216"/>
      <c r="E108" s="216"/>
    </row>
    <row r="109" spans="4:5">
      <c r="D109" s="216"/>
      <c r="E109" s="216"/>
    </row>
    <row r="110" spans="4:5">
      <c r="D110" s="216"/>
      <c r="E110" s="216"/>
    </row>
    <row r="111" spans="4:5">
      <c r="D111" s="216"/>
      <c r="E111" s="216"/>
    </row>
    <row r="112" spans="4:5">
      <c r="D112" s="216"/>
      <c r="E112" s="216"/>
    </row>
    <row r="113" spans="4:5">
      <c r="D113" s="216"/>
      <c r="E113" s="216"/>
    </row>
    <row r="114" spans="4:5">
      <c r="D114" s="216"/>
      <c r="E114" s="216"/>
    </row>
    <row r="115" spans="4:5">
      <c r="D115" s="216"/>
      <c r="E115" s="216"/>
    </row>
    <row r="116" spans="4:5">
      <c r="D116" s="216"/>
      <c r="E116" s="216"/>
    </row>
    <row r="117" spans="4:5">
      <c r="D117" s="216"/>
      <c r="E117" s="216"/>
    </row>
    <row r="118" spans="4:5">
      <c r="D118" s="216"/>
      <c r="E118" s="216"/>
    </row>
    <row r="119" spans="4:5">
      <c r="D119" s="216"/>
      <c r="E119" s="216"/>
    </row>
    <row r="120" spans="4:5">
      <c r="D120" s="216"/>
      <c r="E120" s="216"/>
    </row>
    <row r="121" spans="4:5">
      <c r="D121" s="216"/>
      <c r="E121" s="216"/>
    </row>
    <row r="122" spans="4:5">
      <c r="D122" s="216"/>
      <c r="E122" s="216"/>
    </row>
    <row r="123" spans="4:5">
      <c r="D123" s="216"/>
      <c r="E123" s="216"/>
    </row>
    <row r="124" spans="4:5">
      <c r="D124" s="216"/>
      <c r="E124" s="216"/>
    </row>
    <row r="125" spans="4:5">
      <c r="D125" s="216"/>
      <c r="E125" s="216"/>
    </row>
    <row r="126" spans="4:5">
      <c r="D126" s="216"/>
      <c r="E126" s="216"/>
    </row>
    <row r="127" spans="4:5">
      <c r="D127" s="216"/>
      <c r="E127" s="216"/>
    </row>
    <row r="128" spans="4:5">
      <c r="D128" s="216"/>
      <c r="E128" s="216"/>
    </row>
    <row r="129" spans="4:5">
      <c r="D129" s="216"/>
      <c r="E129" s="216"/>
    </row>
    <row r="130" spans="4:5">
      <c r="D130" s="216"/>
      <c r="E130" s="216"/>
    </row>
    <row r="131" spans="4:5">
      <c r="D131" s="216"/>
      <c r="E131" s="216"/>
    </row>
    <row r="132" spans="4:5">
      <c r="D132" s="216"/>
      <c r="E132" s="216"/>
    </row>
    <row r="133" spans="4:5">
      <c r="D133" s="216"/>
      <c r="E133" s="216"/>
    </row>
    <row r="134" spans="4:5">
      <c r="D134" s="216"/>
      <c r="E134" s="216"/>
    </row>
    <row r="135" spans="4:5">
      <c r="D135" s="216"/>
      <c r="E135" s="216"/>
    </row>
    <row r="136" spans="4:5">
      <c r="D136" s="216"/>
      <c r="E136" s="216"/>
    </row>
    <row r="137" spans="4:5">
      <c r="D137" s="216"/>
      <c r="E137" s="216"/>
    </row>
    <row r="138" spans="4:5">
      <c r="D138" s="216"/>
      <c r="E138" s="216"/>
    </row>
    <row r="139" spans="4:5">
      <c r="D139" s="216"/>
      <c r="E139" s="216"/>
    </row>
    <row r="140" spans="4:5">
      <c r="D140" s="216"/>
      <c r="E140" s="216"/>
    </row>
    <row r="141" spans="4:5">
      <c r="D141" s="216"/>
      <c r="E141" s="216"/>
    </row>
    <row r="142" spans="4:5">
      <c r="D142" s="216"/>
      <c r="E142" s="216"/>
    </row>
    <row r="143" spans="4:5">
      <c r="D143" s="216"/>
      <c r="E143" s="216"/>
    </row>
    <row r="144" spans="4:5">
      <c r="D144" s="216"/>
      <c r="E144" s="216"/>
    </row>
    <row r="145" spans="4:5">
      <c r="D145" s="216"/>
      <c r="E145" s="216"/>
    </row>
    <row r="146" spans="4:5">
      <c r="D146" s="216"/>
      <c r="E146" s="216"/>
    </row>
    <row r="147" spans="4:5">
      <c r="D147" s="216"/>
      <c r="E147" s="216"/>
    </row>
    <row r="148" spans="4:5">
      <c r="D148" s="216"/>
      <c r="E148" s="216"/>
    </row>
    <row r="149" spans="4:5">
      <c r="D149" s="216"/>
      <c r="E149" s="216"/>
    </row>
    <row r="150" spans="4:5">
      <c r="D150" s="216"/>
      <c r="E150" s="216"/>
    </row>
    <row r="151" spans="4:5">
      <c r="D151" s="216"/>
      <c r="E151" s="216"/>
    </row>
    <row r="152" spans="4:5">
      <c r="D152" s="216"/>
      <c r="E152" s="216"/>
    </row>
    <row r="153" spans="4:5">
      <c r="D153" s="216"/>
      <c r="E153" s="216"/>
    </row>
    <row r="154" spans="4:5">
      <c r="D154" s="216"/>
      <c r="E154" s="216"/>
    </row>
    <row r="155" spans="4:5">
      <c r="D155" s="216"/>
      <c r="E155" s="216"/>
    </row>
    <row r="156" spans="4:5">
      <c r="D156" s="216"/>
      <c r="E156" s="216"/>
    </row>
    <row r="157" spans="4:5">
      <c r="D157" s="216"/>
      <c r="E157" s="216"/>
    </row>
    <row r="158" spans="4:5">
      <c r="D158" s="216"/>
      <c r="E158" s="216"/>
    </row>
    <row r="159" spans="4:5">
      <c r="D159" s="216"/>
      <c r="E159" s="216"/>
    </row>
    <row r="160" spans="4:5">
      <c r="D160" s="216"/>
      <c r="E160" s="216"/>
    </row>
    <row r="161" spans="4:5">
      <c r="D161" s="216"/>
      <c r="E161" s="216"/>
    </row>
    <row r="162" spans="4:5">
      <c r="D162" s="216"/>
      <c r="E162" s="216"/>
    </row>
    <row r="163" spans="4:5">
      <c r="D163" s="216"/>
      <c r="E163" s="216"/>
    </row>
    <row r="164" spans="4:5">
      <c r="D164" s="216"/>
      <c r="E164" s="216"/>
    </row>
    <row r="165" spans="4:5">
      <c r="D165" s="216"/>
      <c r="E165" s="216"/>
    </row>
    <row r="166" spans="4:5">
      <c r="D166" s="216"/>
      <c r="E166" s="216"/>
    </row>
  </sheetData>
  <sheetProtection selectLockedCells="1" selectUnlockedCells="1"/>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4"/>
  <dimension ref="A1:A8"/>
  <sheetViews>
    <sheetView workbookViewId="0">
      <selection activeCell="H13" sqref="H13"/>
    </sheetView>
  </sheetViews>
  <sheetFormatPr baseColWidth="10" defaultRowHeight="15"/>
  <sheetData>
    <row r="1" spans="1:1">
      <c r="A1" s="7" t="s">
        <v>21</v>
      </c>
    </row>
    <row r="3" spans="1:1">
      <c r="A3" t="s">
        <v>25</v>
      </c>
    </row>
    <row r="5" spans="1:1">
      <c r="A5" t="s">
        <v>23</v>
      </c>
    </row>
    <row r="6" spans="1:1">
      <c r="A6" s="48" t="s">
        <v>22</v>
      </c>
    </row>
    <row r="8" spans="1:1">
      <c r="A8" t="s">
        <v>110</v>
      </c>
    </row>
  </sheetData>
  <hyperlinks>
    <hyperlink ref="A6" r:id="rId1" xr:uid="{00000000-0004-0000-0600-000000000000}"/>
  </hyperlinks>
  <pageMargins left="0.7" right="0.7" top="0.78740157499999996" bottom="0.78740157499999996" header="0.3" footer="0.3"/>
  <pageSetup paperSize="9" orientation="portrait"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5"/>
  <dimension ref="A1:AC103"/>
  <sheetViews>
    <sheetView workbookViewId="0">
      <selection activeCell="H13" sqref="H13"/>
    </sheetView>
  </sheetViews>
  <sheetFormatPr baseColWidth="10" defaultRowHeight="15"/>
  <cols>
    <col min="1" max="1" width="6.5703125" customWidth="1"/>
    <col min="2" max="2" width="21.28515625" customWidth="1"/>
    <col min="3" max="3" width="8.42578125" bestFit="1" customWidth="1"/>
    <col min="4" max="5" width="10.28515625" customWidth="1"/>
    <col min="6" max="6" width="6.140625" customWidth="1"/>
    <col min="7" max="7" width="31.7109375" customWidth="1"/>
    <col min="8" max="9" width="11.42578125" hidden="1" customWidth="1"/>
    <col min="10" max="10" width="12.42578125" customWidth="1"/>
    <col min="11" max="11" width="12.28515625" customWidth="1"/>
    <col min="12" max="12" width="4.28515625" customWidth="1"/>
    <col min="13" max="13" width="8.7109375" customWidth="1"/>
    <col min="14" max="14" width="16.85546875" customWidth="1"/>
    <col min="19" max="19" width="11.42578125" hidden="1" customWidth="1"/>
    <col min="21" max="21" width="6.85546875" bestFit="1" customWidth="1"/>
    <col min="22" max="22" width="7" customWidth="1"/>
    <col min="23" max="23" width="25.42578125" customWidth="1"/>
    <col min="24" max="27" width="19.42578125" customWidth="1"/>
    <col min="28" max="28" width="20.85546875" bestFit="1" customWidth="1"/>
  </cols>
  <sheetData>
    <row r="1" spans="1:29" ht="33.75" customHeight="1">
      <c r="A1" s="409" t="s">
        <v>100</v>
      </c>
      <c r="B1" s="409"/>
      <c r="C1" s="409"/>
      <c r="D1" s="409"/>
      <c r="E1" s="409"/>
      <c r="F1" s="409"/>
      <c r="G1" s="409"/>
      <c r="H1" s="409"/>
      <c r="I1" s="409"/>
      <c r="J1" s="409"/>
      <c r="K1" s="410" t="str">
        <f>IF(H12=0,"",IF(H12&lt;H13,"Nachweis erfüllt","Nachweis nicht erfüllt."))</f>
        <v/>
      </c>
      <c r="L1" s="410"/>
      <c r="M1" s="410"/>
      <c r="N1" s="410"/>
      <c r="O1" s="410"/>
      <c r="P1" s="410"/>
      <c r="Q1" s="410"/>
      <c r="V1" t="s">
        <v>6</v>
      </c>
    </row>
    <row r="2" spans="1:29">
      <c r="H2" s="78"/>
      <c r="I2" s="78"/>
      <c r="V2" t="s">
        <v>7</v>
      </c>
    </row>
    <row r="3" spans="1:29" ht="15.75" thickBot="1">
      <c r="A3" t="s">
        <v>15</v>
      </c>
      <c r="C3" s="411" t="s">
        <v>109</v>
      </c>
      <c r="D3" s="412"/>
      <c r="E3" s="412"/>
      <c r="F3" s="412"/>
      <c r="G3" s="413"/>
      <c r="H3" s="79"/>
      <c r="I3" s="79"/>
      <c r="K3" s="71"/>
      <c r="L3" s="71"/>
      <c r="M3" s="71"/>
      <c r="N3" s="71"/>
      <c r="O3" s="71"/>
      <c r="P3" s="71"/>
      <c r="Q3" s="71"/>
    </row>
    <row r="4" spans="1:29">
      <c r="H4" s="78"/>
      <c r="I4" s="78"/>
      <c r="K4" s="71"/>
      <c r="L4" s="71"/>
      <c r="M4" s="71"/>
      <c r="N4" s="71"/>
      <c r="O4" s="71"/>
      <c r="P4" s="71"/>
      <c r="Q4" s="71"/>
      <c r="V4" s="1" t="s">
        <v>26</v>
      </c>
      <c r="W4" s="2" t="s">
        <v>27</v>
      </c>
      <c r="X4" s="395" t="s">
        <v>28</v>
      </c>
      <c r="Y4" s="395"/>
      <c r="Z4" s="396" t="s">
        <v>70</v>
      </c>
      <c r="AA4" s="396"/>
      <c r="AB4" s="397"/>
    </row>
    <row r="5" spans="1:29">
      <c r="A5" t="s">
        <v>16</v>
      </c>
      <c r="C5" s="398"/>
      <c r="D5" s="399"/>
      <c r="E5" s="399"/>
      <c r="F5" s="399"/>
      <c r="G5" s="400"/>
      <c r="H5" s="79"/>
      <c r="I5" s="79"/>
      <c r="K5" s="71"/>
      <c r="L5" s="71"/>
      <c r="M5" s="71"/>
      <c r="N5" s="71"/>
      <c r="O5" s="71"/>
      <c r="P5" s="71"/>
      <c r="Q5" s="71"/>
      <c r="V5" s="3"/>
      <c r="W5" s="4"/>
      <c r="X5" s="67" t="s">
        <v>76</v>
      </c>
      <c r="Y5" s="66" t="s">
        <v>75</v>
      </c>
      <c r="Z5" s="10" t="s">
        <v>71</v>
      </c>
      <c r="AA5" s="10" t="s">
        <v>72</v>
      </c>
      <c r="AB5" s="34" t="s">
        <v>73</v>
      </c>
    </row>
    <row r="6" spans="1:29">
      <c r="A6" t="s">
        <v>17</v>
      </c>
      <c r="C6" s="401">
        <f ca="1">TODAY()</f>
        <v>44888</v>
      </c>
      <c r="D6" s="402"/>
      <c r="E6" s="402"/>
      <c r="F6" s="402"/>
      <c r="G6" s="403"/>
      <c r="H6" s="80"/>
      <c r="I6" s="80"/>
      <c r="K6" s="71"/>
      <c r="L6" s="71"/>
      <c r="M6" s="71"/>
      <c r="N6" s="71"/>
      <c r="O6" s="71"/>
      <c r="P6" s="71"/>
      <c r="Q6" s="71"/>
      <c r="V6" s="3">
        <v>2.1</v>
      </c>
      <c r="W6" s="4" t="s">
        <v>29</v>
      </c>
      <c r="X6" s="52">
        <v>7.7</v>
      </c>
      <c r="Y6" s="52">
        <v>5</v>
      </c>
      <c r="Z6" s="54" t="s">
        <v>74</v>
      </c>
      <c r="AA6" s="54"/>
      <c r="AB6" s="55"/>
      <c r="AC6">
        <v>0</v>
      </c>
    </row>
    <row r="7" spans="1:29">
      <c r="C7" s="75"/>
      <c r="D7" s="76"/>
      <c r="E7" s="76"/>
      <c r="F7" s="76"/>
      <c r="G7" s="77"/>
      <c r="H7" s="80"/>
      <c r="I7" s="80"/>
      <c r="K7" s="71"/>
      <c r="L7" s="71"/>
      <c r="M7" s="71"/>
      <c r="N7" s="71"/>
      <c r="O7" s="71"/>
      <c r="P7" s="71"/>
      <c r="Q7" s="71"/>
      <c r="V7" s="3">
        <v>2.2000000000000002</v>
      </c>
      <c r="W7" s="4" t="s">
        <v>30</v>
      </c>
      <c r="X7" s="52">
        <v>6.6</v>
      </c>
      <c r="Y7" s="52">
        <v>4.3</v>
      </c>
      <c r="Z7" s="54" t="s">
        <v>74</v>
      </c>
      <c r="AA7" s="54"/>
      <c r="AB7" s="55"/>
      <c r="AC7">
        <v>0</v>
      </c>
    </row>
    <row r="8" spans="1:29">
      <c r="H8" s="78"/>
      <c r="I8" s="78"/>
      <c r="K8" s="71"/>
      <c r="L8" s="71"/>
      <c r="M8" s="71"/>
      <c r="N8" s="71"/>
      <c r="O8" s="71"/>
      <c r="P8" s="71"/>
      <c r="Q8" s="71"/>
      <c r="V8" s="3">
        <v>3.1</v>
      </c>
      <c r="W8" s="4" t="s">
        <v>31</v>
      </c>
      <c r="X8" s="52">
        <v>12.5</v>
      </c>
      <c r="Y8" s="52">
        <v>8.1</v>
      </c>
      <c r="Z8" s="54"/>
      <c r="AA8" s="54" t="s">
        <v>74</v>
      </c>
      <c r="AB8" s="55"/>
      <c r="AC8">
        <v>2</v>
      </c>
    </row>
    <row r="9" spans="1:29" ht="15.75" thickBot="1">
      <c r="A9" s="7" t="s">
        <v>24</v>
      </c>
      <c r="H9" s="78"/>
      <c r="I9" s="78"/>
      <c r="K9" s="71"/>
      <c r="L9" s="71"/>
      <c r="M9" s="71"/>
      <c r="N9" s="71"/>
      <c r="O9" s="71"/>
      <c r="P9" s="71"/>
      <c r="Q9" s="71"/>
      <c r="V9" s="3">
        <v>3.2</v>
      </c>
      <c r="W9" s="4" t="s">
        <v>32</v>
      </c>
      <c r="X9" s="52">
        <v>9.8000000000000007</v>
      </c>
      <c r="Y9" s="52">
        <v>6.4</v>
      </c>
      <c r="Z9" s="54"/>
      <c r="AA9" s="54" t="s">
        <v>74</v>
      </c>
      <c r="AB9" s="55"/>
      <c r="AC9">
        <v>2</v>
      </c>
    </row>
    <row r="10" spans="1:29">
      <c r="A10" s="26" t="s">
        <v>0</v>
      </c>
      <c r="B10" s="27"/>
      <c r="C10" s="27"/>
      <c r="D10" s="27"/>
      <c r="E10" s="27"/>
      <c r="F10" s="27"/>
      <c r="G10" s="27" t="s">
        <v>95</v>
      </c>
      <c r="H10" s="81"/>
      <c r="I10" s="82"/>
      <c r="J10" s="50">
        <f>SUM(C19:C103)</f>
        <v>300</v>
      </c>
      <c r="K10" s="32" t="s">
        <v>19</v>
      </c>
      <c r="L10" s="71"/>
      <c r="M10" s="71"/>
      <c r="N10" s="71"/>
      <c r="O10" s="71"/>
      <c r="P10" s="71"/>
      <c r="Q10" s="71"/>
      <c r="V10" s="3">
        <v>3.3</v>
      </c>
      <c r="W10" s="4" t="s">
        <v>33</v>
      </c>
      <c r="X10" s="52">
        <v>12.5</v>
      </c>
      <c r="Y10" s="52">
        <v>8.1</v>
      </c>
      <c r="Z10" s="54"/>
      <c r="AA10" s="54" t="s">
        <v>74</v>
      </c>
      <c r="AB10" s="55"/>
      <c r="AC10">
        <v>2</v>
      </c>
    </row>
    <row r="11" spans="1:29">
      <c r="A11" s="28" t="s">
        <v>1</v>
      </c>
      <c r="B11" s="29"/>
      <c r="C11" s="29"/>
      <c r="D11" s="29"/>
      <c r="E11" s="29"/>
      <c r="F11" s="29"/>
      <c r="G11" s="29" t="s">
        <v>96</v>
      </c>
      <c r="H11" s="81"/>
      <c r="I11" s="82"/>
      <c r="J11" s="51">
        <f>SUM(P19:P103)</f>
        <v>2020</v>
      </c>
      <c r="K11" s="34" t="s">
        <v>20</v>
      </c>
      <c r="L11" s="71"/>
      <c r="M11" s="71"/>
      <c r="N11" s="71"/>
      <c r="O11" s="71"/>
      <c r="P11" s="71"/>
      <c r="Q11" s="71"/>
      <c r="V11" s="3">
        <v>3.4</v>
      </c>
      <c r="W11" s="4" t="s">
        <v>34</v>
      </c>
      <c r="X11" s="52">
        <v>7.1</v>
      </c>
      <c r="Y11" s="52">
        <v>4.5999999999999996</v>
      </c>
      <c r="Z11" s="54" t="s">
        <v>74</v>
      </c>
      <c r="AA11" s="54"/>
      <c r="AB11" s="55"/>
      <c r="AC11">
        <v>0</v>
      </c>
    </row>
    <row r="12" spans="1:29">
      <c r="A12" s="28" t="s">
        <v>82</v>
      </c>
      <c r="B12" s="29"/>
      <c r="C12" s="29"/>
      <c r="D12" s="29"/>
      <c r="E12" s="29"/>
      <c r="F12" s="29"/>
      <c r="G12" s="29" t="s">
        <v>97</v>
      </c>
      <c r="H12" s="83"/>
      <c r="I12" s="82"/>
      <c r="J12" s="68">
        <f>J11/J10</f>
        <v>6.7333333333333334</v>
      </c>
      <c r="K12" s="34" t="s">
        <v>81</v>
      </c>
      <c r="L12" s="71"/>
      <c r="M12" s="71"/>
      <c r="N12" s="71"/>
      <c r="O12" s="71"/>
      <c r="P12" s="71"/>
      <c r="Q12" s="71"/>
      <c r="V12" s="3" t="s">
        <v>74</v>
      </c>
      <c r="W12" s="4"/>
      <c r="X12" s="52">
        <v>0</v>
      </c>
      <c r="Y12" s="52">
        <v>0</v>
      </c>
      <c r="Z12" s="54"/>
      <c r="AA12" s="54"/>
      <c r="AB12" s="55"/>
    </row>
    <row r="13" spans="1:29">
      <c r="A13" s="28" t="s">
        <v>101</v>
      </c>
      <c r="B13" s="29"/>
      <c r="C13" s="29"/>
      <c r="D13" s="29"/>
      <c r="E13" s="29"/>
      <c r="F13" s="29"/>
      <c r="G13" s="29" t="s">
        <v>98</v>
      </c>
      <c r="H13" s="83"/>
      <c r="I13" s="82"/>
      <c r="J13" s="68">
        <f>SUMPRODUCT(C19:C103,J19:J103)/J10</f>
        <v>4.9000000000000004</v>
      </c>
      <c r="K13" s="34" t="s">
        <v>81</v>
      </c>
      <c r="L13" s="71"/>
      <c r="M13" s="71"/>
      <c r="N13" s="71"/>
      <c r="O13" s="71"/>
      <c r="P13" s="71"/>
      <c r="Q13" s="71"/>
      <c r="V13" s="3">
        <v>4.0999999999999996</v>
      </c>
      <c r="W13" s="4" t="s">
        <v>35</v>
      </c>
      <c r="X13" s="52">
        <v>11</v>
      </c>
      <c r="Y13" s="52">
        <v>7.2</v>
      </c>
      <c r="Z13" s="54"/>
      <c r="AA13" s="54" t="s">
        <v>74</v>
      </c>
      <c r="AB13" s="55"/>
      <c r="AC13">
        <v>2</v>
      </c>
    </row>
    <row r="14" spans="1:29" ht="15.75" thickBot="1">
      <c r="A14" s="30" t="s">
        <v>2</v>
      </c>
      <c r="B14" s="31"/>
      <c r="C14" s="31"/>
      <c r="D14" s="31"/>
      <c r="E14" s="31"/>
      <c r="F14" s="31"/>
      <c r="G14" s="31" t="s">
        <v>99</v>
      </c>
      <c r="H14" s="84"/>
      <c r="I14" s="82"/>
      <c r="J14" s="49" t="str">
        <f>IF(J12=0,"",IF(J12&lt;J13,"erfüllt","nicht i.O."))</f>
        <v>nicht i.O.</v>
      </c>
      <c r="K14" s="35"/>
      <c r="L14" s="71"/>
      <c r="M14" s="71"/>
      <c r="N14" s="71"/>
      <c r="O14" s="71"/>
      <c r="P14" s="71"/>
      <c r="Q14" s="71"/>
      <c r="V14" s="3">
        <v>4.2</v>
      </c>
      <c r="W14" s="4" t="s">
        <v>36</v>
      </c>
      <c r="X14" s="52">
        <v>7.5</v>
      </c>
      <c r="Y14" s="52">
        <v>4.9000000000000004</v>
      </c>
      <c r="Z14" s="54"/>
      <c r="AA14" s="54" t="s">
        <v>74</v>
      </c>
      <c r="AB14" s="55"/>
      <c r="AC14">
        <v>2</v>
      </c>
    </row>
    <row r="15" spans="1:29">
      <c r="G15" s="86"/>
      <c r="H15" s="78"/>
      <c r="I15" s="78"/>
      <c r="V15" s="3">
        <v>4.3</v>
      </c>
      <c r="W15" s="4" t="s">
        <v>37</v>
      </c>
      <c r="X15" s="52">
        <v>5.9</v>
      </c>
      <c r="Y15" s="52">
        <v>3.8</v>
      </c>
      <c r="Z15" s="54"/>
      <c r="AA15" s="54" t="s">
        <v>74</v>
      </c>
      <c r="AB15" s="55"/>
      <c r="AC15">
        <v>2</v>
      </c>
    </row>
    <row r="16" spans="1:29" ht="15.75" thickBot="1">
      <c r="A16" s="7" t="s">
        <v>9</v>
      </c>
      <c r="B16" s="7"/>
      <c r="C16" s="7"/>
      <c r="D16" s="7"/>
      <c r="E16" s="7"/>
      <c r="M16" s="7" t="s">
        <v>80</v>
      </c>
      <c r="P16" s="404" t="s">
        <v>14</v>
      </c>
      <c r="Q16" s="405"/>
      <c r="R16" s="406"/>
      <c r="V16" s="3">
        <v>4.4000000000000004</v>
      </c>
      <c r="W16" s="4" t="s">
        <v>38</v>
      </c>
      <c r="X16" s="52">
        <v>9.8000000000000007</v>
      </c>
      <c r="Y16" s="52">
        <v>6.4</v>
      </c>
      <c r="Z16" s="54"/>
      <c r="AA16" s="54" t="s">
        <v>74</v>
      </c>
      <c r="AB16" s="55"/>
      <c r="AC16">
        <v>2</v>
      </c>
    </row>
    <row r="17" spans="1:29" ht="63" customHeight="1">
      <c r="A17" s="8" t="s">
        <v>3</v>
      </c>
      <c r="B17" s="9" t="s">
        <v>12</v>
      </c>
      <c r="C17" s="61" t="s">
        <v>92</v>
      </c>
      <c r="D17" s="61" t="s">
        <v>91</v>
      </c>
      <c r="E17" s="87" t="s">
        <v>93</v>
      </c>
      <c r="F17" s="9" t="s">
        <v>18</v>
      </c>
      <c r="G17" s="9"/>
      <c r="H17" s="61" t="s">
        <v>84</v>
      </c>
      <c r="I17" s="61" t="s">
        <v>85</v>
      </c>
      <c r="J17" s="72" t="s">
        <v>90</v>
      </c>
      <c r="K17" s="85" t="s">
        <v>102</v>
      </c>
      <c r="M17" s="8" t="s">
        <v>3</v>
      </c>
      <c r="N17" s="61" t="s">
        <v>89</v>
      </c>
      <c r="O17" s="72" t="s">
        <v>87</v>
      </c>
      <c r="P17" s="72" t="s">
        <v>94</v>
      </c>
      <c r="Q17" s="64" t="s">
        <v>77</v>
      </c>
      <c r="R17" s="64" t="s">
        <v>78</v>
      </c>
      <c r="S17" s="69" t="s">
        <v>83</v>
      </c>
      <c r="T17" s="58"/>
      <c r="U17" s="58"/>
      <c r="V17" s="3">
        <v>4.5</v>
      </c>
      <c r="W17" s="4" t="s">
        <v>39</v>
      </c>
      <c r="X17" s="52">
        <v>11</v>
      </c>
      <c r="Y17" s="52">
        <v>7.2</v>
      </c>
      <c r="Z17" s="54"/>
      <c r="AA17" s="54" t="s">
        <v>74</v>
      </c>
      <c r="AB17" s="55"/>
      <c r="AC17">
        <v>2</v>
      </c>
    </row>
    <row r="18" spans="1:29" ht="15.75" thickBot="1">
      <c r="A18" s="17"/>
      <c r="B18" s="12"/>
      <c r="C18" s="18" t="s">
        <v>13</v>
      </c>
      <c r="D18" s="407" t="s">
        <v>86</v>
      </c>
      <c r="E18" s="408"/>
      <c r="F18" s="38" t="s">
        <v>3</v>
      </c>
      <c r="G18" s="12" t="s">
        <v>8</v>
      </c>
      <c r="H18" s="12"/>
      <c r="I18" s="12"/>
      <c r="J18" s="18" t="s">
        <v>10</v>
      </c>
      <c r="K18" s="19" t="s">
        <v>11</v>
      </c>
      <c r="M18" s="17"/>
      <c r="N18" s="12"/>
      <c r="O18" s="18" t="s">
        <v>11</v>
      </c>
      <c r="P18" s="18" t="s">
        <v>11</v>
      </c>
      <c r="Q18" s="18" t="s">
        <v>88</v>
      </c>
      <c r="R18" s="18" t="s">
        <v>11</v>
      </c>
      <c r="S18" s="18" t="s">
        <v>79</v>
      </c>
      <c r="T18" s="59"/>
      <c r="U18" s="59"/>
      <c r="V18" s="3">
        <v>5.0999999999999996</v>
      </c>
      <c r="W18" s="4" t="s">
        <v>40</v>
      </c>
      <c r="X18" s="52">
        <v>14.9</v>
      </c>
      <c r="Y18" s="52">
        <v>9.6999999999999993</v>
      </c>
      <c r="Z18" s="54" t="s">
        <v>74</v>
      </c>
      <c r="AA18" s="54"/>
      <c r="AB18" s="55"/>
      <c r="AC18">
        <v>0</v>
      </c>
    </row>
    <row r="19" spans="1:29">
      <c r="A19" s="20">
        <v>1</v>
      </c>
      <c r="B19" s="21" t="s">
        <v>103</v>
      </c>
      <c r="C19" s="42">
        <v>100</v>
      </c>
      <c r="D19" s="73">
        <v>1</v>
      </c>
      <c r="E19" s="73">
        <v>0</v>
      </c>
      <c r="F19" s="39">
        <v>2.2000000000000002</v>
      </c>
      <c r="G19" s="14" t="str">
        <f t="shared" ref="G19:G82" si="0">VLOOKUP(F19,$V$6:$Y$49,2,FALSE)</f>
        <v>Empfang, Lobby</v>
      </c>
      <c r="H19" s="70">
        <f t="shared" ref="H19:H26" si="1">VLOOKUP(F19,$V$6:$AC$49,8,FALSE)</f>
        <v>0</v>
      </c>
      <c r="I19" s="70">
        <f>IF(H19=1,H19+1-(2*D19+E19),H19-(D19+E19))</f>
        <v>-1</v>
      </c>
      <c r="J19" s="15">
        <f>VLOOKUP(F19,$V$6:$Y$49,4,FALSE)</f>
        <v>4.3</v>
      </c>
      <c r="K19" s="16">
        <f t="shared" ref="K19:K82" si="2">J19*C19</f>
        <v>430</v>
      </c>
      <c r="M19" s="36">
        <v>1.1000000000000001</v>
      </c>
      <c r="N19" s="37" t="s">
        <v>106</v>
      </c>
      <c r="O19" s="42"/>
      <c r="P19" s="33">
        <f t="shared" ref="P19:P27" si="3">IF(O19&lt;=0,Q19*R19,O19)</f>
        <v>1000</v>
      </c>
      <c r="Q19" s="45">
        <v>10</v>
      </c>
      <c r="R19" s="88">
        <v>100</v>
      </c>
      <c r="S19" s="65">
        <f t="shared" ref="S19:S82" si="4">IF(C19=0,0,P19/C19)</f>
        <v>10</v>
      </c>
      <c r="T19" s="60"/>
      <c r="U19" s="60"/>
      <c r="V19" s="3">
        <v>5.2</v>
      </c>
      <c r="W19" s="4" t="s">
        <v>41</v>
      </c>
      <c r="X19" s="52">
        <v>14.9</v>
      </c>
      <c r="Y19" s="52">
        <v>9.6999999999999993</v>
      </c>
      <c r="Z19" s="54" t="s">
        <v>74</v>
      </c>
      <c r="AA19" s="54"/>
      <c r="AB19" s="55"/>
      <c r="AC19">
        <v>0</v>
      </c>
    </row>
    <row r="20" spans="1:29">
      <c r="A20" s="22">
        <v>2</v>
      </c>
      <c r="B20" s="23" t="s">
        <v>104</v>
      </c>
      <c r="C20" s="43">
        <v>100</v>
      </c>
      <c r="D20" s="74">
        <v>0</v>
      </c>
      <c r="E20" s="73">
        <v>0</v>
      </c>
      <c r="F20" s="40">
        <v>12.1</v>
      </c>
      <c r="G20" s="14" t="str">
        <f t="shared" si="0"/>
        <v>Verkehrsfläche</v>
      </c>
      <c r="H20" s="70">
        <f t="shared" si="1"/>
        <v>1</v>
      </c>
      <c r="I20" s="70">
        <f t="shared" ref="I20:I83" si="5">IF(H20=1,H20+1-(2*D20+E20),H20-(D20+E20))</f>
        <v>2</v>
      </c>
      <c r="J20" s="15">
        <f>VLOOKUP(F20,$V$6:$Y$49,4,FALSE)</f>
        <v>2.2999999999999998</v>
      </c>
      <c r="K20" s="11">
        <f t="shared" si="2"/>
        <v>229.99999999999997</v>
      </c>
      <c r="M20" s="22">
        <v>1.2</v>
      </c>
      <c r="N20" s="23" t="s">
        <v>107</v>
      </c>
      <c r="O20" s="43">
        <v>600</v>
      </c>
      <c r="P20" s="33">
        <f t="shared" si="3"/>
        <v>600</v>
      </c>
      <c r="Q20" s="46"/>
      <c r="R20" s="89"/>
      <c r="S20" s="65">
        <f t="shared" si="4"/>
        <v>6</v>
      </c>
      <c r="T20" s="60"/>
      <c r="U20" s="60"/>
      <c r="V20" s="3">
        <v>5.3</v>
      </c>
      <c r="W20" s="4" t="s">
        <v>42</v>
      </c>
      <c r="X20" s="52">
        <v>12</v>
      </c>
      <c r="Y20" s="52">
        <v>7.8</v>
      </c>
      <c r="Z20" s="54" t="s">
        <v>74</v>
      </c>
      <c r="AA20" s="54"/>
      <c r="AB20" s="55"/>
      <c r="AC20">
        <v>0</v>
      </c>
    </row>
    <row r="21" spans="1:29">
      <c r="A21" s="22">
        <v>3</v>
      </c>
      <c r="B21" s="23" t="s">
        <v>105</v>
      </c>
      <c r="C21" s="43">
        <v>100</v>
      </c>
      <c r="D21" s="73">
        <v>0</v>
      </c>
      <c r="E21" s="73">
        <v>0</v>
      </c>
      <c r="F21" s="40">
        <v>3.1</v>
      </c>
      <c r="G21" s="14" t="str">
        <f t="shared" si="0"/>
        <v>Einzel-, Gruppenbüro</v>
      </c>
      <c r="H21" s="70">
        <f t="shared" si="1"/>
        <v>2</v>
      </c>
      <c r="I21" s="70">
        <f t="shared" si="5"/>
        <v>2</v>
      </c>
      <c r="J21" s="15">
        <f>VLOOKUP(F21,$V$6:$Y$49,4,FALSE)</f>
        <v>8.1</v>
      </c>
      <c r="K21" s="11">
        <f t="shared" si="2"/>
        <v>810</v>
      </c>
      <c r="M21" s="22">
        <v>1.3</v>
      </c>
      <c r="N21" s="23" t="s">
        <v>108</v>
      </c>
      <c r="O21" s="43"/>
      <c r="P21" s="33">
        <f t="shared" si="3"/>
        <v>420</v>
      </c>
      <c r="Q21" s="46">
        <v>20</v>
      </c>
      <c r="R21" s="89">
        <v>21</v>
      </c>
      <c r="S21" s="65">
        <f t="shared" si="4"/>
        <v>4.2</v>
      </c>
      <c r="T21" s="60"/>
      <c r="U21" s="60"/>
      <c r="V21" s="3">
        <v>6.1</v>
      </c>
      <c r="W21" s="4" t="s">
        <v>43</v>
      </c>
      <c r="X21" s="52">
        <v>5.9</v>
      </c>
      <c r="Y21" s="52">
        <v>3.8</v>
      </c>
      <c r="Z21" s="54"/>
      <c r="AA21" s="54" t="s">
        <v>74</v>
      </c>
      <c r="AB21" s="55"/>
      <c r="AC21">
        <v>2</v>
      </c>
    </row>
    <row r="22" spans="1:29">
      <c r="A22" s="20"/>
      <c r="B22" s="23"/>
      <c r="C22" s="43"/>
      <c r="D22" s="73">
        <v>0</v>
      </c>
      <c r="E22" s="73">
        <v>0</v>
      </c>
      <c r="F22" s="40" t="s">
        <v>74</v>
      </c>
      <c r="G22" s="14">
        <f t="shared" si="0"/>
        <v>0</v>
      </c>
      <c r="H22" s="70">
        <f t="shared" si="1"/>
        <v>0</v>
      </c>
      <c r="I22" s="70">
        <f t="shared" si="5"/>
        <v>0</v>
      </c>
      <c r="J22" s="15">
        <f t="shared" ref="J22:J82" si="6">IF(I22&lt;=0,VLOOKUP(F22,$V$6:$Y$49,3,FALSE),IF(I22=2,(VLOOKUP(F22,$V$6:$Y$49,4,FALSE)),IF(I22=1,(((VLOOKUP(F22,$V$6:$Y$49,3,FALSE))-(VLOOKUP(F22,$V$6:$Y$49,4,FALSE)))/2+(VLOOKUP(F22,$V$6:$Y$49,4,FALSE))))))</f>
        <v>0</v>
      </c>
      <c r="K22" s="11">
        <f t="shared" si="2"/>
        <v>0</v>
      </c>
      <c r="M22" s="22"/>
      <c r="N22" s="23"/>
      <c r="O22" s="43"/>
      <c r="P22" s="33">
        <f t="shared" si="3"/>
        <v>0</v>
      </c>
      <c r="Q22" s="46"/>
      <c r="R22" s="89"/>
      <c r="S22" s="65">
        <f t="shared" si="4"/>
        <v>0</v>
      </c>
      <c r="T22" s="60"/>
      <c r="U22" s="60"/>
      <c r="V22" s="3">
        <v>6.2</v>
      </c>
      <c r="W22" s="4" t="s">
        <v>44</v>
      </c>
      <c r="X22" s="52">
        <v>3.5</v>
      </c>
      <c r="Y22" s="52">
        <v>2.2999999999999998</v>
      </c>
      <c r="Z22" s="54"/>
      <c r="AA22" s="54" t="s">
        <v>74</v>
      </c>
      <c r="AB22" s="55"/>
      <c r="AC22">
        <v>2</v>
      </c>
    </row>
    <row r="23" spans="1:29">
      <c r="A23" s="22"/>
      <c r="B23" s="23"/>
      <c r="C23" s="43"/>
      <c r="D23" s="73">
        <v>0</v>
      </c>
      <c r="E23" s="73">
        <v>0</v>
      </c>
      <c r="F23" s="40" t="s">
        <v>74</v>
      </c>
      <c r="G23" s="14">
        <f t="shared" si="0"/>
        <v>0</v>
      </c>
      <c r="H23" s="70">
        <f t="shared" si="1"/>
        <v>0</v>
      </c>
      <c r="I23" s="70">
        <f t="shared" si="5"/>
        <v>0</v>
      </c>
      <c r="J23" s="15">
        <f t="shared" si="6"/>
        <v>0</v>
      </c>
      <c r="K23" s="11">
        <f t="shared" si="2"/>
        <v>0</v>
      </c>
      <c r="M23" s="22"/>
      <c r="N23" s="23"/>
      <c r="O23" s="43"/>
      <c r="P23" s="33">
        <f t="shared" si="3"/>
        <v>0</v>
      </c>
      <c r="Q23" s="46"/>
      <c r="R23" s="89"/>
      <c r="S23" s="65">
        <f t="shared" si="4"/>
        <v>0</v>
      </c>
      <c r="T23" s="60"/>
      <c r="U23" s="60"/>
      <c r="V23" s="3">
        <v>6.3</v>
      </c>
      <c r="W23" s="4" t="s">
        <v>45</v>
      </c>
      <c r="X23" s="52">
        <v>18.8</v>
      </c>
      <c r="Y23" s="52">
        <v>12.2</v>
      </c>
      <c r="Z23" s="54"/>
      <c r="AA23" s="54"/>
      <c r="AB23" s="55"/>
      <c r="AC23">
        <v>0</v>
      </c>
    </row>
    <row r="24" spans="1:29">
      <c r="A24" s="22"/>
      <c r="B24" s="23"/>
      <c r="C24" s="43"/>
      <c r="D24" s="73">
        <v>0</v>
      </c>
      <c r="E24" s="73">
        <v>0</v>
      </c>
      <c r="F24" s="40" t="s">
        <v>74</v>
      </c>
      <c r="G24" s="14">
        <f t="shared" si="0"/>
        <v>0</v>
      </c>
      <c r="H24" s="70">
        <f t="shared" si="1"/>
        <v>0</v>
      </c>
      <c r="I24" s="70">
        <f t="shared" si="5"/>
        <v>0</v>
      </c>
      <c r="J24" s="15">
        <f t="shared" si="6"/>
        <v>0</v>
      </c>
      <c r="K24" s="11">
        <f t="shared" si="2"/>
        <v>0</v>
      </c>
      <c r="M24" s="22"/>
      <c r="N24" s="23"/>
      <c r="O24" s="43"/>
      <c r="P24" s="33">
        <f t="shared" si="3"/>
        <v>0</v>
      </c>
      <c r="Q24" s="46"/>
      <c r="R24" s="89"/>
      <c r="S24" s="65">
        <f t="shared" si="4"/>
        <v>0</v>
      </c>
      <c r="T24" s="60"/>
      <c r="U24" s="60"/>
      <c r="V24" s="3">
        <v>6.4</v>
      </c>
      <c r="W24" s="4" t="s">
        <v>46</v>
      </c>
      <c r="X24" s="52">
        <v>14.7</v>
      </c>
      <c r="Y24" s="52">
        <v>9.5</v>
      </c>
      <c r="Z24" s="54"/>
      <c r="AA24" s="54"/>
      <c r="AB24" s="55"/>
      <c r="AC24">
        <v>0</v>
      </c>
    </row>
    <row r="25" spans="1:29">
      <c r="A25" s="20"/>
      <c r="B25" s="23"/>
      <c r="C25" s="43"/>
      <c r="D25" s="73">
        <v>0</v>
      </c>
      <c r="E25" s="73">
        <v>0</v>
      </c>
      <c r="F25" s="40" t="s">
        <v>74</v>
      </c>
      <c r="G25" s="14">
        <f t="shared" si="0"/>
        <v>0</v>
      </c>
      <c r="H25" s="70">
        <f t="shared" si="1"/>
        <v>0</v>
      </c>
      <c r="I25" s="70">
        <f t="shared" si="5"/>
        <v>0</v>
      </c>
      <c r="J25" s="15">
        <f t="shared" si="6"/>
        <v>0</v>
      </c>
      <c r="K25" s="11">
        <f t="shared" si="2"/>
        <v>0</v>
      </c>
      <c r="M25" s="22"/>
      <c r="N25" s="23"/>
      <c r="O25" s="43"/>
      <c r="P25" s="33">
        <f t="shared" si="3"/>
        <v>0</v>
      </c>
      <c r="Q25" s="46"/>
      <c r="R25" s="89"/>
      <c r="S25" s="65">
        <f t="shared" si="4"/>
        <v>0</v>
      </c>
      <c r="T25" s="60"/>
      <c r="U25" s="60"/>
      <c r="V25" s="3">
        <v>7.1</v>
      </c>
      <c r="W25" s="4" t="s">
        <v>47</v>
      </c>
      <c r="X25" s="52">
        <v>7</v>
      </c>
      <c r="Y25" s="52">
        <v>4.5</v>
      </c>
      <c r="Z25" s="54"/>
      <c r="AA25" s="54"/>
      <c r="AB25" s="55"/>
      <c r="AC25">
        <v>0</v>
      </c>
    </row>
    <row r="26" spans="1:29">
      <c r="A26" s="22"/>
      <c r="B26" s="23"/>
      <c r="C26" s="43"/>
      <c r="D26" s="73">
        <v>0</v>
      </c>
      <c r="E26" s="73">
        <v>0</v>
      </c>
      <c r="F26" s="40" t="s">
        <v>74</v>
      </c>
      <c r="G26" s="14">
        <f t="shared" si="0"/>
        <v>0</v>
      </c>
      <c r="H26" s="70">
        <f t="shared" si="1"/>
        <v>0</v>
      </c>
      <c r="I26" s="70">
        <f t="shared" si="5"/>
        <v>0</v>
      </c>
      <c r="J26" s="15">
        <f t="shared" si="6"/>
        <v>0</v>
      </c>
      <c r="K26" s="11">
        <f t="shared" si="2"/>
        <v>0</v>
      </c>
      <c r="M26" s="22"/>
      <c r="N26" s="23"/>
      <c r="O26" s="43"/>
      <c r="P26" s="33">
        <f t="shared" si="3"/>
        <v>0</v>
      </c>
      <c r="Q26" s="46"/>
      <c r="R26" s="89"/>
      <c r="S26" s="65">
        <f t="shared" si="4"/>
        <v>0</v>
      </c>
      <c r="T26" s="60"/>
      <c r="U26" s="60"/>
      <c r="V26" s="3">
        <v>7.2</v>
      </c>
      <c r="W26" s="4" t="s">
        <v>48</v>
      </c>
      <c r="X26" s="52">
        <v>7</v>
      </c>
      <c r="Y26" s="52">
        <v>4.5</v>
      </c>
      <c r="Z26" s="54"/>
      <c r="AA26" s="54"/>
      <c r="AB26" s="55"/>
      <c r="AC26">
        <v>0</v>
      </c>
    </row>
    <row r="27" spans="1:29">
      <c r="A27" s="22"/>
      <c r="B27" s="23"/>
      <c r="C27" s="43"/>
      <c r="D27" s="73">
        <v>0</v>
      </c>
      <c r="E27" s="73">
        <v>0</v>
      </c>
      <c r="F27" s="40" t="s">
        <v>74</v>
      </c>
      <c r="G27" s="14">
        <f t="shared" si="0"/>
        <v>0</v>
      </c>
      <c r="H27" s="70"/>
      <c r="I27" s="70">
        <f t="shared" si="5"/>
        <v>0</v>
      </c>
      <c r="J27" s="15">
        <f t="shared" si="6"/>
        <v>0</v>
      </c>
      <c r="K27" s="11">
        <f t="shared" si="2"/>
        <v>0</v>
      </c>
      <c r="M27" s="22"/>
      <c r="N27" s="23"/>
      <c r="O27" s="43"/>
      <c r="P27" s="33">
        <f t="shared" si="3"/>
        <v>0</v>
      </c>
      <c r="Q27" s="46"/>
      <c r="R27" s="89"/>
      <c r="S27" s="65">
        <f t="shared" si="4"/>
        <v>0</v>
      </c>
      <c r="T27" s="60"/>
      <c r="U27" s="60"/>
      <c r="V27" s="3">
        <v>7.3</v>
      </c>
      <c r="W27" s="4" t="s">
        <v>49</v>
      </c>
      <c r="X27" s="52">
        <v>7</v>
      </c>
      <c r="Y27" s="52">
        <v>4.5</v>
      </c>
      <c r="Z27" s="54"/>
      <c r="AA27" s="54"/>
      <c r="AB27" s="55"/>
      <c r="AC27">
        <v>0</v>
      </c>
    </row>
    <row r="28" spans="1:29">
      <c r="A28" s="20"/>
      <c r="B28" s="23"/>
      <c r="C28" s="43"/>
      <c r="D28" s="73">
        <v>0</v>
      </c>
      <c r="E28" s="73">
        <v>0</v>
      </c>
      <c r="F28" s="40" t="s">
        <v>74</v>
      </c>
      <c r="G28" s="14">
        <f t="shared" si="0"/>
        <v>0</v>
      </c>
      <c r="H28" s="70">
        <f t="shared" ref="H28:H91" si="7">VLOOKUP(F28,$V$6:$AC$49,8,FALSE)</f>
        <v>0</v>
      </c>
      <c r="I28" s="70">
        <f t="shared" si="5"/>
        <v>0</v>
      </c>
      <c r="J28" s="15">
        <f t="shared" si="6"/>
        <v>0</v>
      </c>
      <c r="K28" s="11">
        <f t="shared" si="2"/>
        <v>0</v>
      </c>
      <c r="M28" s="22"/>
      <c r="N28" s="23"/>
      <c r="O28" s="43"/>
      <c r="P28" s="33">
        <f t="shared" ref="P28:P91" si="8">IF(O28&gt;=0,Q28*R28,O28)</f>
        <v>0</v>
      </c>
      <c r="Q28" s="46"/>
      <c r="R28" s="89"/>
      <c r="S28" s="65">
        <f t="shared" si="4"/>
        <v>0</v>
      </c>
      <c r="T28" s="60"/>
      <c r="U28" s="60"/>
      <c r="V28" s="3">
        <v>8.1</v>
      </c>
      <c r="W28" s="4" t="s">
        <v>50</v>
      </c>
      <c r="X28" s="52">
        <v>6.8</v>
      </c>
      <c r="Y28" s="52">
        <v>4.4000000000000004</v>
      </c>
      <c r="Z28" s="54"/>
      <c r="AA28" s="54"/>
      <c r="AB28" s="55"/>
      <c r="AC28">
        <v>0</v>
      </c>
    </row>
    <row r="29" spans="1:29">
      <c r="A29" s="22"/>
      <c r="B29" s="23"/>
      <c r="C29" s="43"/>
      <c r="D29" s="73">
        <v>0</v>
      </c>
      <c r="E29" s="73">
        <v>0</v>
      </c>
      <c r="F29" s="40" t="s">
        <v>74</v>
      </c>
      <c r="G29" s="14">
        <f t="shared" si="0"/>
        <v>0</v>
      </c>
      <c r="H29" s="70">
        <f t="shared" si="7"/>
        <v>0</v>
      </c>
      <c r="I29" s="70">
        <f t="shared" si="5"/>
        <v>0</v>
      </c>
      <c r="J29" s="15">
        <f t="shared" si="6"/>
        <v>0</v>
      </c>
      <c r="K29" s="11">
        <f t="shared" si="2"/>
        <v>0</v>
      </c>
      <c r="M29" s="22"/>
      <c r="N29" s="23"/>
      <c r="O29" s="43"/>
      <c r="P29" s="33">
        <f t="shared" si="8"/>
        <v>0</v>
      </c>
      <c r="Q29" s="46"/>
      <c r="R29" s="89"/>
      <c r="S29" s="65">
        <f t="shared" si="4"/>
        <v>0</v>
      </c>
      <c r="T29" s="60"/>
      <c r="U29" s="60"/>
      <c r="V29" s="3">
        <v>8.1999999999999993</v>
      </c>
      <c r="W29" s="4" t="s">
        <v>51</v>
      </c>
      <c r="X29" s="52">
        <v>12.5</v>
      </c>
      <c r="Y29" s="52">
        <v>8.1</v>
      </c>
      <c r="Z29" s="54"/>
      <c r="AA29" s="54"/>
      <c r="AB29" s="55"/>
      <c r="AC29">
        <v>0</v>
      </c>
    </row>
    <row r="30" spans="1:29">
      <c r="A30" s="22"/>
      <c r="B30" s="23"/>
      <c r="C30" s="43"/>
      <c r="D30" s="73">
        <v>0</v>
      </c>
      <c r="E30" s="73">
        <v>0</v>
      </c>
      <c r="F30" s="40" t="s">
        <v>74</v>
      </c>
      <c r="G30" s="14">
        <f t="shared" si="0"/>
        <v>0</v>
      </c>
      <c r="H30" s="70">
        <f t="shared" si="7"/>
        <v>0</v>
      </c>
      <c r="I30" s="70">
        <f t="shared" si="5"/>
        <v>0</v>
      </c>
      <c r="J30" s="15">
        <f t="shared" si="6"/>
        <v>0</v>
      </c>
      <c r="K30" s="11">
        <f t="shared" si="2"/>
        <v>0</v>
      </c>
      <c r="M30" s="22"/>
      <c r="N30" s="23"/>
      <c r="O30" s="43"/>
      <c r="P30" s="33">
        <f t="shared" si="8"/>
        <v>0</v>
      </c>
      <c r="Q30" s="46"/>
      <c r="R30" s="89"/>
      <c r="S30" s="65">
        <f t="shared" si="4"/>
        <v>0</v>
      </c>
      <c r="T30" s="60"/>
      <c r="U30" s="60"/>
      <c r="V30" s="3">
        <v>8.3000000000000007</v>
      </c>
      <c r="W30" s="4" t="s">
        <v>52</v>
      </c>
      <c r="X30" s="52">
        <v>12.5</v>
      </c>
      <c r="Y30" s="52">
        <v>8.1</v>
      </c>
      <c r="Z30" s="54"/>
      <c r="AA30" s="54"/>
      <c r="AB30" s="55"/>
      <c r="AC30">
        <v>0</v>
      </c>
    </row>
    <row r="31" spans="1:29">
      <c r="A31" s="20"/>
      <c r="B31" s="23"/>
      <c r="C31" s="43"/>
      <c r="D31" s="73">
        <v>0</v>
      </c>
      <c r="E31" s="73">
        <v>0</v>
      </c>
      <c r="F31" s="40" t="s">
        <v>74</v>
      </c>
      <c r="G31" s="14">
        <f t="shared" si="0"/>
        <v>0</v>
      </c>
      <c r="H31" s="70">
        <f t="shared" si="7"/>
        <v>0</v>
      </c>
      <c r="I31" s="70">
        <f t="shared" si="5"/>
        <v>0</v>
      </c>
      <c r="J31" s="15">
        <f t="shared" si="6"/>
        <v>0</v>
      </c>
      <c r="K31" s="11">
        <f t="shared" si="2"/>
        <v>0</v>
      </c>
      <c r="M31" s="22"/>
      <c r="N31" s="23"/>
      <c r="O31" s="43"/>
      <c r="P31" s="33">
        <f t="shared" si="8"/>
        <v>0</v>
      </c>
      <c r="Q31" s="46"/>
      <c r="R31" s="89"/>
      <c r="S31" s="65">
        <f t="shared" si="4"/>
        <v>0</v>
      </c>
      <c r="T31" s="60"/>
      <c r="U31" s="60"/>
      <c r="V31" s="3">
        <v>9.1</v>
      </c>
      <c r="W31" s="62" t="s">
        <v>4</v>
      </c>
      <c r="X31" s="52">
        <v>7</v>
      </c>
      <c r="Y31" s="52">
        <v>4.5</v>
      </c>
      <c r="Z31" s="54"/>
      <c r="AA31" s="54" t="s">
        <v>74</v>
      </c>
      <c r="AB31" s="55"/>
      <c r="AC31">
        <v>2</v>
      </c>
    </row>
    <row r="32" spans="1:29">
      <c r="A32" s="22"/>
      <c r="B32" s="23"/>
      <c r="C32" s="43"/>
      <c r="D32" s="73">
        <v>0</v>
      </c>
      <c r="E32" s="73">
        <v>0</v>
      </c>
      <c r="F32" s="40" t="s">
        <v>74</v>
      </c>
      <c r="G32" s="14">
        <f t="shared" si="0"/>
        <v>0</v>
      </c>
      <c r="H32" s="70">
        <f t="shared" si="7"/>
        <v>0</v>
      </c>
      <c r="I32" s="70">
        <f t="shared" si="5"/>
        <v>0</v>
      </c>
      <c r="J32" s="15">
        <f t="shared" si="6"/>
        <v>0</v>
      </c>
      <c r="K32" s="11">
        <f t="shared" si="2"/>
        <v>0</v>
      </c>
      <c r="M32" s="22"/>
      <c r="N32" s="23"/>
      <c r="O32" s="43"/>
      <c r="P32" s="33">
        <f t="shared" si="8"/>
        <v>0</v>
      </c>
      <c r="Q32" s="46"/>
      <c r="R32" s="89"/>
      <c r="S32" s="65">
        <f t="shared" si="4"/>
        <v>0</v>
      </c>
      <c r="T32" s="60"/>
      <c r="U32" s="60"/>
      <c r="V32" s="3">
        <v>9.1999999999999993</v>
      </c>
      <c r="W32" s="62" t="s">
        <v>5</v>
      </c>
      <c r="X32" s="52">
        <v>11.6</v>
      </c>
      <c r="Y32" s="52">
        <v>7.5</v>
      </c>
      <c r="Z32" s="54"/>
      <c r="AA32" s="54" t="s">
        <v>74</v>
      </c>
      <c r="AB32" s="55"/>
      <c r="AC32">
        <v>2</v>
      </c>
    </row>
    <row r="33" spans="1:29">
      <c r="A33" s="22"/>
      <c r="B33" s="23"/>
      <c r="C33" s="43"/>
      <c r="D33" s="73">
        <v>0</v>
      </c>
      <c r="E33" s="73">
        <v>0</v>
      </c>
      <c r="F33" s="40" t="s">
        <v>74</v>
      </c>
      <c r="G33" s="14">
        <f t="shared" si="0"/>
        <v>0</v>
      </c>
      <c r="H33" s="54">
        <f t="shared" si="7"/>
        <v>0</v>
      </c>
      <c r="I33" s="70">
        <f t="shared" si="5"/>
        <v>0</v>
      </c>
      <c r="J33" s="15">
        <f t="shared" si="6"/>
        <v>0</v>
      </c>
      <c r="K33" s="11">
        <f t="shared" si="2"/>
        <v>0</v>
      </c>
      <c r="M33" s="22"/>
      <c r="N33" s="23"/>
      <c r="O33" s="43"/>
      <c r="P33" s="33">
        <f t="shared" si="8"/>
        <v>0</v>
      </c>
      <c r="Q33" s="46"/>
      <c r="R33" s="89"/>
      <c r="S33" s="65">
        <f t="shared" si="4"/>
        <v>0</v>
      </c>
      <c r="T33" s="60"/>
      <c r="U33" s="60"/>
      <c r="V33" s="3">
        <v>9.3000000000000007</v>
      </c>
      <c r="W33" s="4" t="s">
        <v>53</v>
      </c>
      <c r="X33" s="52">
        <v>12.8</v>
      </c>
      <c r="Y33" s="52">
        <v>8.3000000000000007</v>
      </c>
      <c r="Z33" s="54" t="s">
        <v>74</v>
      </c>
      <c r="AA33" s="54"/>
      <c r="AB33" s="55"/>
      <c r="AC33">
        <v>0</v>
      </c>
    </row>
    <row r="34" spans="1:29">
      <c r="A34" s="20"/>
      <c r="B34" s="23"/>
      <c r="C34" s="43"/>
      <c r="D34" s="73">
        <v>0</v>
      </c>
      <c r="E34" s="73">
        <v>0</v>
      </c>
      <c r="F34" s="40" t="s">
        <v>74</v>
      </c>
      <c r="G34" s="14">
        <f t="shared" si="0"/>
        <v>0</v>
      </c>
      <c r="H34" s="54">
        <f t="shared" si="7"/>
        <v>0</v>
      </c>
      <c r="I34" s="70">
        <f t="shared" si="5"/>
        <v>0</v>
      </c>
      <c r="J34" s="15">
        <f t="shared" si="6"/>
        <v>0</v>
      </c>
      <c r="K34" s="11">
        <f t="shared" si="2"/>
        <v>0</v>
      </c>
      <c r="M34" s="22"/>
      <c r="N34" s="23"/>
      <c r="O34" s="43"/>
      <c r="P34" s="33">
        <f t="shared" si="8"/>
        <v>0</v>
      </c>
      <c r="Q34" s="46"/>
      <c r="R34" s="89"/>
      <c r="S34" s="65">
        <f t="shared" si="4"/>
        <v>0</v>
      </c>
      <c r="T34" s="60"/>
      <c r="U34" s="60"/>
      <c r="V34" s="3">
        <v>10.1</v>
      </c>
      <c r="W34" s="4" t="s">
        <v>54</v>
      </c>
      <c r="X34" s="52">
        <v>7.3</v>
      </c>
      <c r="Y34" s="52">
        <v>4.7</v>
      </c>
      <c r="Z34" s="54"/>
      <c r="AA34" s="54" t="s">
        <v>74</v>
      </c>
      <c r="AB34" s="55"/>
      <c r="AC34">
        <v>2</v>
      </c>
    </row>
    <row r="35" spans="1:29">
      <c r="A35" s="22"/>
      <c r="B35" s="23"/>
      <c r="C35" s="43"/>
      <c r="D35" s="73">
        <v>0</v>
      </c>
      <c r="E35" s="73">
        <v>0</v>
      </c>
      <c r="F35" s="40" t="s">
        <v>74</v>
      </c>
      <c r="G35" s="14">
        <f t="shared" si="0"/>
        <v>0</v>
      </c>
      <c r="H35" s="54">
        <f t="shared" si="7"/>
        <v>0</v>
      </c>
      <c r="I35" s="70">
        <f t="shared" si="5"/>
        <v>0</v>
      </c>
      <c r="J35" s="15">
        <f t="shared" si="6"/>
        <v>0</v>
      </c>
      <c r="K35" s="11">
        <f t="shared" si="2"/>
        <v>0</v>
      </c>
      <c r="M35" s="22"/>
      <c r="N35" s="23"/>
      <c r="O35" s="43"/>
      <c r="P35" s="33">
        <f t="shared" si="8"/>
        <v>0</v>
      </c>
      <c r="Q35" s="46"/>
      <c r="R35" s="89"/>
      <c r="S35" s="65">
        <f t="shared" si="4"/>
        <v>0</v>
      </c>
      <c r="T35" s="60"/>
      <c r="U35" s="60"/>
      <c r="V35" s="3">
        <v>11.1</v>
      </c>
      <c r="W35" s="4" t="s">
        <v>55</v>
      </c>
      <c r="X35" s="52">
        <v>11.3</v>
      </c>
      <c r="Y35" s="52">
        <v>7.3</v>
      </c>
      <c r="Z35" s="54"/>
      <c r="AA35" s="54" t="s">
        <v>74</v>
      </c>
      <c r="AB35" s="55"/>
      <c r="AC35">
        <v>2</v>
      </c>
    </row>
    <row r="36" spans="1:29">
      <c r="A36" s="22"/>
      <c r="B36" s="23"/>
      <c r="C36" s="43"/>
      <c r="D36" s="73">
        <v>0</v>
      </c>
      <c r="E36" s="73">
        <v>0</v>
      </c>
      <c r="F36" s="40" t="s">
        <v>74</v>
      </c>
      <c r="G36" s="14">
        <f t="shared" si="0"/>
        <v>0</v>
      </c>
      <c r="H36" s="54">
        <f t="shared" si="7"/>
        <v>0</v>
      </c>
      <c r="I36" s="70">
        <f t="shared" si="5"/>
        <v>0</v>
      </c>
      <c r="J36" s="15">
        <f t="shared" si="6"/>
        <v>0</v>
      </c>
      <c r="K36" s="11">
        <f t="shared" si="2"/>
        <v>0</v>
      </c>
      <c r="M36" s="22"/>
      <c r="N36" s="23"/>
      <c r="O36" s="43"/>
      <c r="P36" s="33">
        <f t="shared" si="8"/>
        <v>0</v>
      </c>
      <c r="Q36" s="46"/>
      <c r="R36" s="89"/>
      <c r="S36" s="65">
        <f t="shared" si="4"/>
        <v>0</v>
      </c>
      <c r="T36" s="60"/>
      <c r="U36" s="60"/>
      <c r="V36" s="3">
        <v>11.2</v>
      </c>
      <c r="W36" s="4" t="s">
        <v>56</v>
      </c>
      <c r="X36" s="52">
        <v>6.4</v>
      </c>
      <c r="Y36" s="52">
        <v>4.0999999999999996</v>
      </c>
      <c r="Z36" s="54"/>
      <c r="AA36" s="54" t="s">
        <v>74</v>
      </c>
      <c r="AB36" s="55"/>
      <c r="AC36">
        <v>2</v>
      </c>
    </row>
    <row r="37" spans="1:29">
      <c r="A37" s="20"/>
      <c r="B37" s="23"/>
      <c r="C37" s="43"/>
      <c r="D37" s="73">
        <v>0</v>
      </c>
      <c r="E37" s="73">
        <v>0</v>
      </c>
      <c r="F37" s="40" t="s">
        <v>74</v>
      </c>
      <c r="G37" s="14">
        <f t="shared" si="0"/>
        <v>0</v>
      </c>
      <c r="H37" s="54">
        <f t="shared" si="7"/>
        <v>0</v>
      </c>
      <c r="I37" s="70">
        <f t="shared" si="5"/>
        <v>0</v>
      </c>
      <c r="J37" s="15">
        <f t="shared" si="6"/>
        <v>0</v>
      </c>
      <c r="K37" s="11">
        <f t="shared" si="2"/>
        <v>0</v>
      </c>
      <c r="M37" s="22"/>
      <c r="N37" s="23"/>
      <c r="O37" s="43"/>
      <c r="P37" s="33">
        <f t="shared" si="8"/>
        <v>0</v>
      </c>
      <c r="Q37" s="46"/>
      <c r="R37" s="89"/>
      <c r="S37" s="65">
        <f t="shared" si="4"/>
        <v>0</v>
      </c>
      <c r="T37" s="60"/>
      <c r="U37" s="60"/>
      <c r="V37" s="3">
        <v>11.3</v>
      </c>
      <c r="W37" s="4" t="s">
        <v>57</v>
      </c>
      <c r="X37" s="52">
        <v>7.3</v>
      </c>
      <c r="Y37" s="52">
        <v>4.7</v>
      </c>
      <c r="Z37" s="54"/>
      <c r="AA37" s="54" t="s">
        <v>74</v>
      </c>
      <c r="AB37" s="55"/>
      <c r="AC37">
        <v>2</v>
      </c>
    </row>
    <row r="38" spans="1:29">
      <c r="A38" s="22"/>
      <c r="B38" s="23"/>
      <c r="C38" s="43"/>
      <c r="D38" s="73">
        <v>0</v>
      </c>
      <c r="E38" s="73">
        <v>0</v>
      </c>
      <c r="F38" s="40" t="s">
        <v>74</v>
      </c>
      <c r="G38" s="14">
        <f t="shared" si="0"/>
        <v>0</v>
      </c>
      <c r="H38" s="54">
        <f t="shared" si="7"/>
        <v>0</v>
      </c>
      <c r="I38" s="70">
        <f t="shared" si="5"/>
        <v>0</v>
      </c>
      <c r="J38" s="15">
        <f t="shared" si="6"/>
        <v>0</v>
      </c>
      <c r="K38" s="11">
        <f t="shared" si="2"/>
        <v>0</v>
      </c>
      <c r="M38" s="22"/>
      <c r="N38" s="23"/>
      <c r="O38" s="43"/>
      <c r="P38" s="33">
        <f t="shared" si="8"/>
        <v>0</v>
      </c>
      <c r="Q38" s="46"/>
      <c r="R38" s="89"/>
      <c r="S38" s="65">
        <f t="shared" si="4"/>
        <v>0</v>
      </c>
      <c r="T38" s="60"/>
      <c r="U38" s="60"/>
      <c r="V38" s="3">
        <v>12.1</v>
      </c>
      <c r="W38" s="4" t="s">
        <v>58</v>
      </c>
      <c r="X38" s="52">
        <v>3.5</v>
      </c>
      <c r="Y38" s="52">
        <v>2.2999999999999998</v>
      </c>
      <c r="Z38" s="54"/>
      <c r="AA38" s="54"/>
      <c r="AB38" s="55" t="s">
        <v>74</v>
      </c>
      <c r="AC38">
        <v>1</v>
      </c>
    </row>
    <row r="39" spans="1:29">
      <c r="A39" s="20"/>
      <c r="B39" s="23"/>
      <c r="C39" s="43"/>
      <c r="D39" s="73">
        <v>0</v>
      </c>
      <c r="E39" s="73">
        <v>0</v>
      </c>
      <c r="F39" s="40" t="s">
        <v>74</v>
      </c>
      <c r="G39" s="14">
        <f t="shared" si="0"/>
        <v>0</v>
      </c>
      <c r="H39" s="54">
        <f t="shared" si="7"/>
        <v>0</v>
      </c>
      <c r="I39" s="70">
        <f t="shared" si="5"/>
        <v>0</v>
      </c>
      <c r="J39" s="15">
        <f t="shared" si="6"/>
        <v>0</v>
      </c>
      <c r="K39" s="11">
        <f t="shared" si="2"/>
        <v>0</v>
      </c>
      <c r="M39" s="22"/>
      <c r="N39" s="23"/>
      <c r="O39" s="43"/>
      <c r="P39" s="33">
        <f t="shared" si="8"/>
        <v>0</v>
      </c>
      <c r="Q39" s="46"/>
      <c r="R39" s="89"/>
      <c r="S39" s="65">
        <f t="shared" si="4"/>
        <v>0</v>
      </c>
      <c r="T39" s="60"/>
      <c r="U39" s="60"/>
      <c r="V39" s="3">
        <v>12.2</v>
      </c>
      <c r="W39" s="4" t="s">
        <v>59</v>
      </c>
      <c r="X39" s="52">
        <v>7.1</v>
      </c>
      <c r="Y39" s="52">
        <v>4.5999999999999996</v>
      </c>
      <c r="Z39" s="54"/>
      <c r="AA39" s="54"/>
      <c r="AB39" s="55" t="s">
        <v>74</v>
      </c>
      <c r="AC39">
        <v>1</v>
      </c>
    </row>
    <row r="40" spans="1:29">
      <c r="A40" s="22"/>
      <c r="B40" s="23"/>
      <c r="C40" s="43"/>
      <c r="D40" s="73">
        <v>0</v>
      </c>
      <c r="E40" s="73">
        <v>0</v>
      </c>
      <c r="F40" s="40" t="s">
        <v>74</v>
      </c>
      <c r="G40" s="14">
        <f t="shared" si="0"/>
        <v>0</v>
      </c>
      <c r="H40" s="54">
        <f t="shared" si="7"/>
        <v>0</v>
      </c>
      <c r="I40" s="70">
        <f t="shared" si="5"/>
        <v>0</v>
      </c>
      <c r="J40" s="15">
        <f t="shared" si="6"/>
        <v>0</v>
      </c>
      <c r="K40" s="11">
        <f t="shared" si="2"/>
        <v>0</v>
      </c>
      <c r="M40" s="22"/>
      <c r="N40" s="23"/>
      <c r="O40" s="43"/>
      <c r="P40" s="33">
        <f t="shared" si="8"/>
        <v>0</v>
      </c>
      <c r="Q40" s="46"/>
      <c r="R40" s="89"/>
      <c r="S40" s="65">
        <f t="shared" si="4"/>
        <v>0</v>
      </c>
      <c r="T40" s="60"/>
      <c r="U40" s="60"/>
      <c r="V40" s="3">
        <v>12.3</v>
      </c>
      <c r="W40" s="4" t="s">
        <v>60</v>
      </c>
      <c r="X40" s="52">
        <v>7.1</v>
      </c>
      <c r="Y40" s="52">
        <v>4.5999999999999996</v>
      </c>
      <c r="Z40" s="54"/>
      <c r="AA40" s="54"/>
      <c r="AB40" s="55" t="s">
        <v>74</v>
      </c>
      <c r="AC40">
        <v>1</v>
      </c>
    </row>
    <row r="41" spans="1:29">
      <c r="A41" s="22"/>
      <c r="B41" s="23"/>
      <c r="C41" s="43"/>
      <c r="D41" s="73">
        <v>0</v>
      </c>
      <c r="E41" s="73">
        <v>0</v>
      </c>
      <c r="F41" s="40" t="s">
        <v>74</v>
      </c>
      <c r="G41" s="14">
        <f t="shared" si="0"/>
        <v>0</v>
      </c>
      <c r="H41" s="54">
        <f t="shared" si="7"/>
        <v>0</v>
      </c>
      <c r="I41" s="70">
        <f t="shared" si="5"/>
        <v>0</v>
      </c>
      <c r="J41" s="15">
        <f t="shared" si="6"/>
        <v>0</v>
      </c>
      <c r="K41" s="11">
        <f t="shared" si="2"/>
        <v>0</v>
      </c>
      <c r="M41" s="22"/>
      <c r="N41" s="23"/>
      <c r="O41" s="43"/>
      <c r="P41" s="33">
        <f t="shared" si="8"/>
        <v>0</v>
      </c>
      <c r="Q41" s="46"/>
      <c r="R41" s="89"/>
      <c r="S41" s="65">
        <f t="shared" si="4"/>
        <v>0</v>
      </c>
      <c r="T41" s="60"/>
      <c r="U41" s="60"/>
      <c r="V41" s="3">
        <v>12.4</v>
      </c>
      <c r="W41" s="4" t="s">
        <v>61</v>
      </c>
      <c r="X41" s="52">
        <v>3</v>
      </c>
      <c r="Y41" s="52">
        <v>1.9</v>
      </c>
      <c r="Z41" s="54"/>
      <c r="AA41" s="54"/>
      <c r="AB41" s="55" t="s">
        <v>74</v>
      </c>
      <c r="AC41">
        <v>1</v>
      </c>
    </row>
    <row r="42" spans="1:29">
      <c r="A42" s="20"/>
      <c r="B42" s="23"/>
      <c r="C42" s="43"/>
      <c r="D42" s="73">
        <v>0</v>
      </c>
      <c r="E42" s="73">
        <v>0</v>
      </c>
      <c r="F42" s="40" t="s">
        <v>74</v>
      </c>
      <c r="G42" s="14">
        <f t="shared" si="0"/>
        <v>0</v>
      </c>
      <c r="H42" s="54">
        <f t="shared" si="7"/>
        <v>0</v>
      </c>
      <c r="I42" s="70">
        <f t="shared" si="5"/>
        <v>0</v>
      </c>
      <c r="J42" s="15">
        <f t="shared" si="6"/>
        <v>0</v>
      </c>
      <c r="K42" s="11">
        <f t="shared" si="2"/>
        <v>0</v>
      </c>
      <c r="M42" s="22"/>
      <c r="N42" s="23"/>
      <c r="O42" s="43"/>
      <c r="P42" s="33">
        <f t="shared" si="8"/>
        <v>0</v>
      </c>
      <c r="Q42" s="46"/>
      <c r="R42" s="89"/>
      <c r="S42" s="65">
        <f t="shared" si="4"/>
        <v>0</v>
      </c>
      <c r="T42" s="60"/>
      <c r="U42" s="60"/>
      <c r="V42" s="3">
        <v>12.5</v>
      </c>
      <c r="W42" s="4" t="s">
        <v>62</v>
      </c>
      <c r="X42" s="52">
        <v>5.0999999999999996</v>
      </c>
      <c r="Y42" s="52">
        <v>3.3</v>
      </c>
      <c r="Z42" s="54"/>
      <c r="AA42" s="54"/>
      <c r="AB42" s="55" t="s">
        <v>74</v>
      </c>
      <c r="AC42">
        <v>1</v>
      </c>
    </row>
    <row r="43" spans="1:29">
      <c r="A43" s="22"/>
      <c r="B43" s="23"/>
      <c r="C43" s="43"/>
      <c r="D43" s="73">
        <v>0</v>
      </c>
      <c r="E43" s="73">
        <v>0</v>
      </c>
      <c r="F43" s="40" t="s">
        <v>74</v>
      </c>
      <c r="G43" s="14">
        <f t="shared" si="0"/>
        <v>0</v>
      </c>
      <c r="H43" s="54">
        <f t="shared" si="7"/>
        <v>0</v>
      </c>
      <c r="I43" s="70">
        <f t="shared" si="5"/>
        <v>0</v>
      </c>
      <c r="J43" s="15">
        <f t="shared" si="6"/>
        <v>0</v>
      </c>
      <c r="K43" s="11">
        <f t="shared" si="2"/>
        <v>0</v>
      </c>
      <c r="M43" s="22"/>
      <c r="N43" s="23"/>
      <c r="O43" s="43"/>
      <c r="P43" s="33">
        <f t="shared" si="8"/>
        <v>0</v>
      </c>
      <c r="Q43" s="46"/>
      <c r="R43" s="89"/>
      <c r="S43" s="65">
        <f t="shared" si="4"/>
        <v>0</v>
      </c>
      <c r="T43" s="60"/>
      <c r="U43" s="60"/>
      <c r="V43" s="3">
        <v>12.6</v>
      </c>
      <c r="W43" s="4" t="s">
        <v>63</v>
      </c>
      <c r="X43" s="52">
        <v>6</v>
      </c>
      <c r="Y43" s="52">
        <v>3.9</v>
      </c>
      <c r="Z43" s="54"/>
      <c r="AA43" s="54"/>
      <c r="AB43" s="55" t="s">
        <v>74</v>
      </c>
      <c r="AC43">
        <v>1</v>
      </c>
    </row>
    <row r="44" spans="1:29">
      <c r="A44" s="22"/>
      <c r="B44" s="23"/>
      <c r="C44" s="43"/>
      <c r="D44" s="73">
        <v>0</v>
      </c>
      <c r="E44" s="73">
        <v>0</v>
      </c>
      <c r="F44" s="40" t="s">
        <v>74</v>
      </c>
      <c r="G44" s="14">
        <f t="shared" si="0"/>
        <v>0</v>
      </c>
      <c r="H44" s="54">
        <f t="shared" si="7"/>
        <v>0</v>
      </c>
      <c r="I44" s="70">
        <f t="shared" si="5"/>
        <v>0</v>
      </c>
      <c r="J44" s="15">
        <f t="shared" si="6"/>
        <v>0</v>
      </c>
      <c r="K44" s="11">
        <f t="shared" si="2"/>
        <v>0</v>
      </c>
      <c r="M44" s="22"/>
      <c r="N44" s="23"/>
      <c r="O44" s="43"/>
      <c r="P44" s="33">
        <f t="shared" si="8"/>
        <v>0</v>
      </c>
      <c r="Q44" s="46"/>
      <c r="R44" s="89"/>
      <c r="S44" s="65">
        <f t="shared" si="4"/>
        <v>0</v>
      </c>
      <c r="T44" s="60"/>
      <c r="U44" s="60"/>
      <c r="V44" s="3">
        <v>12.7</v>
      </c>
      <c r="W44" s="4" t="s">
        <v>64</v>
      </c>
      <c r="X44" s="52">
        <v>9.9</v>
      </c>
      <c r="Y44" s="52">
        <v>6.4</v>
      </c>
      <c r="Z44" s="54"/>
      <c r="AA44" s="54"/>
      <c r="AB44" s="55" t="s">
        <v>74</v>
      </c>
      <c r="AC44">
        <v>1</v>
      </c>
    </row>
    <row r="45" spans="1:29">
      <c r="A45" s="20"/>
      <c r="B45" s="23"/>
      <c r="C45" s="43"/>
      <c r="D45" s="73">
        <v>0</v>
      </c>
      <c r="E45" s="73">
        <v>0</v>
      </c>
      <c r="F45" s="40" t="s">
        <v>74</v>
      </c>
      <c r="G45" s="14">
        <f t="shared" si="0"/>
        <v>0</v>
      </c>
      <c r="H45" s="54">
        <f t="shared" si="7"/>
        <v>0</v>
      </c>
      <c r="I45" s="70">
        <f t="shared" si="5"/>
        <v>0</v>
      </c>
      <c r="J45" s="15">
        <f t="shared" si="6"/>
        <v>0</v>
      </c>
      <c r="K45" s="11">
        <f t="shared" si="2"/>
        <v>0</v>
      </c>
      <c r="M45" s="22"/>
      <c r="N45" s="23"/>
      <c r="O45" s="43"/>
      <c r="P45" s="33">
        <f t="shared" si="8"/>
        <v>0</v>
      </c>
      <c r="Q45" s="46"/>
      <c r="R45" s="89"/>
      <c r="S45" s="65">
        <f t="shared" si="4"/>
        <v>0</v>
      </c>
      <c r="T45" s="60"/>
      <c r="U45" s="60"/>
      <c r="V45" s="3">
        <v>12.8</v>
      </c>
      <c r="W45" s="4" t="s">
        <v>65</v>
      </c>
      <c r="X45" s="52">
        <v>5.7</v>
      </c>
      <c r="Y45" s="52">
        <v>3.7</v>
      </c>
      <c r="Z45" s="54"/>
      <c r="AA45" s="54"/>
      <c r="AB45" s="55" t="s">
        <v>74</v>
      </c>
      <c r="AC45">
        <v>1</v>
      </c>
    </row>
    <row r="46" spans="1:29">
      <c r="A46" s="22"/>
      <c r="B46" s="23"/>
      <c r="C46" s="43"/>
      <c r="D46" s="73">
        <v>0</v>
      </c>
      <c r="E46" s="73">
        <v>0</v>
      </c>
      <c r="F46" s="40" t="s">
        <v>74</v>
      </c>
      <c r="G46" s="14">
        <f t="shared" si="0"/>
        <v>0</v>
      </c>
      <c r="H46" s="54">
        <f t="shared" si="7"/>
        <v>0</v>
      </c>
      <c r="I46" s="70">
        <f t="shared" si="5"/>
        <v>0</v>
      </c>
      <c r="J46" s="15">
        <f t="shared" si="6"/>
        <v>0</v>
      </c>
      <c r="K46" s="11">
        <f t="shared" si="2"/>
        <v>0</v>
      </c>
      <c r="M46" s="22"/>
      <c r="N46" s="23"/>
      <c r="O46" s="43"/>
      <c r="P46" s="33">
        <f t="shared" si="8"/>
        <v>0</v>
      </c>
      <c r="Q46" s="46"/>
      <c r="R46" s="89"/>
      <c r="S46" s="65">
        <f t="shared" si="4"/>
        <v>0</v>
      </c>
      <c r="T46" s="60"/>
      <c r="U46" s="60"/>
      <c r="V46" s="3">
        <v>12.9</v>
      </c>
      <c r="W46" s="4" t="s">
        <v>66</v>
      </c>
      <c r="X46" s="52">
        <v>1.4</v>
      </c>
      <c r="Y46" s="52">
        <v>0.9</v>
      </c>
      <c r="Z46" s="54"/>
      <c r="AA46" s="54"/>
      <c r="AB46" s="55" t="s">
        <v>74</v>
      </c>
      <c r="AC46">
        <v>1</v>
      </c>
    </row>
    <row r="47" spans="1:29">
      <c r="A47" s="22"/>
      <c r="B47" s="23"/>
      <c r="C47" s="43"/>
      <c r="D47" s="73">
        <v>0</v>
      </c>
      <c r="E47" s="73">
        <v>0</v>
      </c>
      <c r="F47" s="40" t="s">
        <v>74</v>
      </c>
      <c r="G47" s="14">
        <f t="shared" si="0"/>
        <v>0</v>
      </c>
      <c r="H47" s="54">
        <f t="shared" si="7"/>
        <v>0</v>
      </c>
      <c r="I47" s="70">
        <f t="shared" si="5"/>
        <v>0</v>
      </c>
      <c r="J47" s="15">
        <f t="shared" si="6"/>
        <v>0</v>
      </c>
      <c r="K47" s="11">
        <f t="shared" si="2"/>
        <v>0</v>
      </c>
      <c r="M47" s="22"/>
      <c r="N47" s="23"/>
      <c r="O47" s="43"/>
      <c r="P47" s="33">
        <f t="shared" si="8"/>
        <v>0</v>
      </c>
      <c r="Q47" s="46"/>
      <c r="R47" s="89"/>
      <c r="S47" s="65">
        <f t="shared" si="4"/>
        <v>0</v>
      </c>
      <c r="T47" s="60"/>
      <c r="U47" s="60"/>
      <c r="V47" s="63">
        <v>13.1</v>
      </c>
      <c r="W47" s="4" t="s">
        <v>67</v>
      </c>
      <c r="X47" s="52">
        <v>8.5</v>
      </c>
      <c r="Y47" s="52">
        <v>5.5</v>
      </c>
      <c r="Z47" s="54"/>
      <c r="AA47" s="54"/>
      <c r="AB47" s="55" t="s">
        <v>74</v>
      </c>
      <c r="AC47">
        <v>1</v>
      </c>
    </row>
    <row r="48" spans="1:29">
      <c r="A48" s="20"/>
      <c r="B48" s="23"/>
      <c r="C48" s="43"/>
      <c r="D48" s="73">
        <v>0</v>
      </c>
      <c r="E48" s="73">
        <v>0</v>
      </c>
      <c r="F48" s="40" t="s">
        <v>74</v>
      </c>
      <c r="G48" s="14">
        <f t="shared" si="0"/>
        <v>0</v>
      </c>
      <c r="H48" s="54">
        <f t="shared" si="7"/>
        <v>0</v>
      </c>
      <c r="I48" s="70">
        <f t="shared" si="5"/>
        <v>0</v>
      </c>
      <c r="J48" s="15">
        <f t="shared" si="6"/>
        <v>0</v>
      </c>
      <c r="K48" s="11">
        <f t="shared" si="2"/>
        <v>0</v>
      </c>
      <c r="M48" s="22"/>
      <c r="N48" s="23"/>
      <c r="O48" s="43"/>
      <c r="P48" s="33">
        <f t="shared" si="8"/>
        <v>0</v>
      </c>
      <c r="Q48" s="46"/>
      <c r="R48" s="89"/>
      <c r="S48" s="65">
        <f t="shared" si="4"/>
        <v>0</v>
      </c>
      <c r="T48" s="60"/>
      <c r="U48" s="60"/>
      <c r="V48" s="3">
        <v>12.11</v>
      </c>
      <c r="W48" s="4" t="s">
        <v>68</v>
      </c>
      <c r="X48" s="52">
        <v>2.8</v>
      </c>
      <c r="Y48" s="52">
        <v>1.8</v>
      </c>
      <c r="Z48" s="54"/>
      <c r="AA48" s="54"/>
      <c r="AB48" s="55" t="s">
        <v>74</v>
      </c>
      <c r="AC48">
        <v>1</v>
      </c>
    </row>
    <row r="49" spans="1:29" ht="15.75" thickBot="1">
      <c r="A49" s="22"/>
      <c r="B49" s="23"/>
      <c r="C49" s="43"/>
      <c r="D49" s="73">
        <v>0</v>
      </c>
      <c r="E49" s="73">
        <v>0</v>
      </c>
      <c r="F49" s="40" t="s">
        <v>74</v>
      </c>
      <c r="G49" s="14">
        <f t="shared" si="0"/>
        <v>0</v>
      </c>
      <c r="H49" s="54">
        <f t="shared" si="7"/>
        <v>0</v>
      </c>
      <c r="I49" s="70">
        <f t="shared" si="5"/>
        <v>0</v>
      </c>
      <c r="J49" s="15">
        <f t="shared" si="6"/>
        <v>0</v>
      </c>
      <c r="K49" s="11">
        <f t="shared" si="2"/>
        <v>0</v>
      </c>
      <c r="M49" s="22"/>
      <c r="N49" s="23"/>
      <c r="O49" s="43"/>
      <c r="P49" s="33">
        <f t="shared" si="8"/>
        <v>0</v>
      </c>
      <c r="Q49" s="46"/>
      <c r="R49" s="89"/>
      <c r="S49" s="65">
        <f t="shared" si="4"/>
        <v>0</v>
      </c>
      <c r="T49" s="60"/>
      <c r="U49" s="60"/>
      <c r="V49" s="5">
        <v>12.12</v>
      </c>
      <c r="W49" s="6" t="s">
        <v>69</v>
      </c>
      <c r="X49" s="53">
        <v>3.3</v>
      </c>
      <c r="Y49" s="53">
        <v>2.2000000000000002</v>
      </c>
      <c r="Z49" s="56" t="s">
        <v>74</v>
      </c>
      <c r="AA49" s="56"/>
      <c r="AB49" s="57"/>
      <c r="AC49">
        <v>0</v>
      </c>
    </row>
    <row r="50" spans="1:29">
      <c r="A50" s="22"/>
      <c r="B50" s="23"/>
      <c r="C50" s="43"/>
      <c r="D50" s="73">
        <v>0</v>
      </c>
      <c r="E50" s="73">
        <v>0</v>
      </c>
      <c r="F50" s="40" t="s">
        <v>74</v>
      </c>
      <c r="G50" s="14">
        <f t="shared" si="0"/>
        <v>0</v>
      </c>
      <c r="H50" s="54">
        <f t="shared" si="7"/>
        <v>0</v>
      </c>
      <c r="I50" s="70">
        <f t="shared" si="5"/>
        <v>0</v>
      </c>
      <c r="J50" s="15">
        <f t="shared" si="6"/>
        <v>0</v>
      </c>
      <c r="K50" s="11">
        <f t="shared" si="2"/>
        <v>0</v>
      </c>
      <c r="M50" s="22"/>
      <c r="N50" s="23"/>
      <c r="O50" s="43"/>
      <c r="P50" s="33">
        <f t="shared" si="8"/>
        <v>0</v>
      </c>
      <c r="Q50" s="46"/>
      <c r="R50" s="89"/>
      <c r="S50" s="65">
        <f t="shared" si="4"/>
        <v>0</v>
      </c>
      <c r="T50" s="60"/>
      <c r="U50" s="60"/>
    </row>
    <row r="51" spans="1:29">
      <c r="A51" s="20"/>
      <c r="B51" s="23"/>
      <c r="C51" s="43"/>
      <c r="D51" s="73">
        <v>0</v>
      </c>
      <c r="E51" s="73">
        <v>0</v>
      </c>
      <c r="F51" s="40" t="s">
        <v>74</v>
      </c>
      <c r="G51" s="14">
        <f t="shared" si="0"/>
        <v>0</v>
      </c>
      <c r="H51" s="54">
        <f t="shared" si="7"/>
        <v>0</v>
      </c>
      <c r="I51" s="70">
        <f t="shared" si="5"/>
        <v>0</v>
      </c>
      <c r="J51" s="15">
        <f t="shared" si="6"/>
        <v>0</v>
      </c>
      <c r="K51" s="11">
        <f t="shared" si="2"/>
        <v>0</v>
      </c>
      <c r="M51" s="22"/>
      <c r="N51" s="23"/>
      <c r="O51" s="43"/>
      <c r="P51" s="33">
        <f t="shared" si="8"/>
        <v>0</v>
      </c>
      <c r="Q51" s="46"/>
      <c r="R51" s="89"/>
      <c r="S51" s="65">
        <f t="shared" si="4"/>
        <v>0</v>
      </c>
      <c r="T51" s="60"/>
      <c r="U51" s="60"/>
    </row>
    <row r="52" spans="1:29">
      <c r="A52" s="22"/>
      <c r="B52" s="23"/>
      <c r="C52" s="43"/>
      <c r="D52" s="73">
        <v>0</v>
      </c>
      <c r="E52" s="73">
        <v>0</v>
      </c>
      <c r="F52" s="40" t="s">
        <v>74</v>
      </c>
      <c r="G52" s="14">
        <f t="shared" si="0"/>
        <v>0</v>
      </c>
      <c r="H52" s="54">
        <f t="shared" si="7"/>
        <v>0</v>
      </c>
      <c r="I52" s="70">
        <f t="shared" si="5"/>
        <v>0</v>
      </c>
      <c r="J52" s="15">
        <f t="shared" si="6"/>
        <v>0</v>
      </c>
      <c r="K52" s="11">
        <f t="shared" si="2"/>
        <v>0</v>
      </c>
      <c r="M52" s="22"/>
      <c r="N52" s="23"/>
      <c r="O52" s="43"/>
      <c r="P52" s="33">
        <f t="shared" si="8"/>
        <v>0</v>
      </c>
      <c r="Q52" s="46"/>
      <c r="R52" s="89"/>
      <c r="S52" s="65">
        <f t="shared" si="4"/>
        <v>0</v>
      </c>
      <c r="T52" s="60"/>
      <c r="U52" s="60"/>
    </row>
    <row r="53" spans="1:29">
      <c r="A53" s="22"/>
      <c r="B53" s="23"/>
      <c r="C53" s="43"/>
      <c r="D53" s="73">
        <v>0</v>
      </c>
      <c r="E53" s="73">
        <v>0</v>
      </c>
      <c r="F53" s="40" t="s">
        <v>74</v>
      </c>
      <c r="G53" s="14">
        <f t="shared" si="0"/>
        <v>0</v>
      </c>
      <c r="H53" s="54">
        <f t="shared" si="7"/>
        <v>0</v>
      </c>
      <c r="I53" s="70">
        <f t="shared" si="5"/>
        <v>0</v>
      </c>
      <c r="J53" s="15">
        <f t="shared" si="6"/>
        <v>0</v>
      </c>
      <c r="K53" s="11">
        <f t="shared" si="2"/>
        <v>0</v>
      </c>
      <c r="M53" s="22"/>
      <c r="N53" s="23"/>
      <c r="O53" s="43"/>
      <c r="P53" s="33">
        <f t="shared" si="8"/>
        <v>0</v>
      </c>
      <c r="Q53" s="46"/>
      <c r="R53" s="89"/>
      <c r="S53" s="65">
        <f t="shared" si="4"/>
        <v>0</v>
      </c>
      <c r="T53" s="60"/>
      <c r="U53" s="60"/>
    </row>
    <row r="54" spans="1:29">
      <c r="A54" s="20"/>
      <c r="B54" s="23"/>
      <c r="C54" s="43"/>
      <c r="D54" s="73">
        <v>0</v>
      </c>
      <c r="E54" s="73">
        <v>0</v>
      </c>
      <c r="F54" s="40" t="s">
        <v>74</v>
      </c>
      <c r="G54" s="14">
        <f t="shared" si="0"/>
        <v>0</v>
      </c>
      <c r="H54" s="54">
        <f t="shared" si="7"/>
        <v>0</v>
      </c>
      <c r="I54" s="70">
        <f t="shared" si="5"/>
        <v>0</v>
      </c>
      <c r="J54" s="15">
        <f t="shared" si="6"/>
        <v>0</v>
      </c>
      <c r="K54" s="11">
        <f t="shared" si="2"/>
        <v>0</v>
      </c>
      <c r="M54" s="22"/>
      <c r="N54" s="23"/>
      <c r="O54" s="43"/>
      <c r="P54" s="33">
        <f t="shared" si="8"/>
        <v>0</v>
      </c>
      <c r="Q54" s="46"/>
      <c r="R54" s="89"/>
      <c r="S54" s="65">
        <f t="shared" si="4"/>
        <v>0</v>
      </c>
      <c r="T54" s="60"/>
      <c r="U54" s="60"/>
    </row>
    <row r="55" spans="1:29">
      <c r="A55" s="22"/>
      <c r="B55" s="23"/>
      <c r="C55" s="43"/>
      <c r="D55" s="73">
        <v>0</v>
      </c>
      <c r="E55" s="73">
        <v>0</v>
      </c>
      <c r="F55" s="40" t="s">
        <v>74</v>
      </c>
      <c r="G55" s="14">
        <f t="shared" si="0"/>
        <v>0</v>
      </c>
      <c r="H55" s="54">
        <f t="shared" si="7"/>
        <v>0</v>
      </c>
      <c r="I55" s="70">
        <f t="shared" si="5"/>
        <v>0</v>
      </c>
      <c r="J55" s="15">
        <f t="shared" si="6"/>
        <v>0</v>
      </c>
      <c r="K55" s="11">
        <f t="shared" si="2"/>
        <v>0</v>
      </c>
      <c r="M55" s="22"/>
      <c r="N55" s="23"/>
      <c r="O55" s="43"/>
      <c r="P55" s="33">
        <f t="shared" si="8"/>
        <v>0</v>
      </c>
      <c r="Q55" s="46"/>
      <c r="R55" s="89"/>
      <c r="S55" s="65">
        <f t="shared" si="4"/>
        <v>0</v>
      </c>
      <c r="T55" s="60"/>
      <c r="U55" s="60"/>
    </row>
    <row r="56" spans="1:29">
      <c r="A56" s="22"/>
      <c r="B56" s="23"/>
      <c r="C56" s="43"/>
      <c r="D56" s="73">
        <v>0</v>
      </c>
      <c r="E56" s="73">
        <v>0</v>
      </c>
      <c r="F56" s="40" t="s">
        <v>74</v>
      </c>
      <c r="G56" s="14">
        <f t="shared" si="0"/>
        <v>0</v>
      </c>
      <c r="H56" s="54">
        <f t="shared" si="7"/>
        <v>0</v>
      </c>
      <c r="I56" s="70">
        <f t="shared" si="5"/>
        <v>0</v>
      </c>
      <c r="J56" s="15">
        <f t="shared" si="6"/>
        <v>0</v>
      </c>
      <c r="K56" s="11">
        <f t="shared" si="2"/>
        <v>0</v>
      </c>
      <c r="M56" s="22"/>
      <c r="N56" s="23"/>
      <c r="O56" s="43"/>
      <c r="P56" s="33">
        <f t="shared" si="8"/>
        <v>0</v>
      </c>
      <c r="Q56" s="46"/>
      <c r="R56" s="89"/>
      <c r="S56" s="65">
        <f t="shared" si="4"/>
        <v>0</v>
      </c>
      <c r="T56" s="60"/>
      <c r="U56" s="60"/>
    </row>
    <row r="57" spans="1:29">
      <c r="A57" s="20"/>
      <c r="B57" s="23"/>
      <c r="C57" s="43"/>
      <c r="D57" s="73">
        <v>0</v>
      </c>
      <c r="E57" s="73">
        <v>0</v>
      </c>
      <c r="F57" s="40" t="s">
        <v>74</v>
      </c>
      <c r="G57" s="14">
        <f t="shared" si="0"/>
        <v>0</v>
      </c>
      <c r="H57" s="54">
        <f t="shared" si="7"/>
        <v>0</v>
      </c>
      <c r="I57" s="70">
        <f t="shared" si="5"/>
        <v>0</v>
      </c>
      <c r="J57" s="15">
        <f t="shared" si="6"/>
        <v>0</v>
      </c>
      <c r="K57" s="11">
        <f t="shared" si="2"/>
        <v>0</v>
      </c>
      <c r="M57" s="22"/>
      <c r="N57" s="23"/>
      <c r="O57" s="43"/>
      <c r="P57" s="33">
        <f t="shared" si="8"/>
        <v>0</v>
      </c>
      <c r="Q57" s="46"/>
      <c r="R57" s="89"/>
      <c r="S57" s="65">
        <f t="shared" si="4"/>
        <v>0</v>
      </c>
      <c r="T57" s="60"/>
      <c r="U57" s="60"/>
    </row>
    <row r="58" spans="1:29">
      <c r="A58" s="22"/>
      <c r="B58" s="23"/>
      <c r="C58" s="43"/>
      <c r="D58" s="73">
        <v>0</v>
      </c>
      <c r="E58" s="73">
        <v>0</v>
      </c>
      <c r="F58" s="40" t="s">
        <v>74</v>
      </c>
      <c r="G58" s="14">
        <f t="shared" si="0"/>
        <v>0</v>
      </c>
      <c r="H58" s="54">
        <f t="shared" si="7"/>
        <v>0</v>
      </c>
      <c r="I58" s="70">
        <f t="shared" si="5"/>
        <v>0</v>
      </c>
      <c r="J58" s="15">
        <f t="shared" si="6"/>
        <v>0</v>
      </c>
      <c r="K58" s="11">
        <f t="shared" si="2"/>
        <v>0</v>
      </c>
      <c r="M58" s="22"/>
      <c r="N58" s="23"/>
      <c r="O58" s="43"/>
      <c r="P58" s="33">
        <f t="shared" si="8"/>
        <v>0</v>
      </c>
      <c r="Q58" s="46"/>
      <c r="R58" s="89"/>
      <c r="S58" s="65">
        <f t="shared" si="4"/>
        <v>0</v>
      </c>
      <c r="T58" s="60"/>
      <c r="U58" s="60"/>
    </row>
    <row r="59" spans="1:29">
      <c r="A59" s="20"/>
      <c r="B59" s="23"/>
      <c r="C59" s="43"/>
      <c r="D59" s="73">
        <v>0</v>
      </c>
      <c r="E59" s="73">
        <v>0</v>
      </c>
      <c r="F59" s="40" t="s">
        <v>74</v>
      </c>
      <c r="G59" s="14">
        <f t="shared" si="0"/>
        <v>0</v>
      </c>
      <c r="H59" s="54">
        <f t="shared" si="7"/>
        <v>0</v>
      </c>
      <c r="I59" s="70">
        <f t="shared" si="5"/>
        <v>0</v>
      </c>
      <c r="J59" s="15">
        <f t="shared" si="6"/>
        <v>0</v>
      </c>
      <c r="K59" s="11">
        <f t="shared" si="2"/>
        <v>0</v>
      </c>
      <c r="M59" s="22"/>
      <c r="N59" s="23"/>
      <c r="O59" s="43"/>
      <c r="P59" s="33">
        <f t="shared" si="8"/>
        <v>0</v>
      </c>
      <c r="Q59" s="46"/>
      <c r="R59" s="89"/>
      <c r="S59" s="65">
        <f t="shared" si="4"/>
        <v>0</v>
      </c>
      <c r="T59" s="60"/>
      <c r="U59" s="60"/>
    </row>
    <row r="60" spans="1:29">
      <c r="A60" s="22"/>
      <c r="B60" s="23"/>
      <c r="C60" s="43"/>
      <c r="D60" s="73">
        <v>0</v>
      </c>
      <c r="E60" s="73">
        <v>0</v>
      </c>
      <c r="F60" s="40" t="s">
        <v>74</v>
      </c>
      <c r="G60" s="14">
        <f t="shared" si="0"/>
        <v>0</v>
      </c>
      <c r="H60" s="54">
        <f t="shared" si="7"/>
        <v>0</v>
      </c>
      <c r="I60" s="70">
        <f t="shared" si="5"/>
        <v>0</v>
      </c>
      <c r="J60" s="15">
        <f t="shared" si="6"/>
        <v>0</v>
      </c>
      <c r="K60" s="11">
        <f t="shared" si="2"/>
        <v>0</v>
      </c>
      <c r="M60" s="22"/>
      <c r="N60" s="23"/>
      <c r="O60" s="43"/>
      <c r="P60" s="33">
        <f t="shared" si="8"/>
        <v>0</v>
      </c>
      <c r="Q60" s="46"/>
      <c r="R60" s="89"/>
      <c r="S60" s="65">
        <f t="shared" si="4"/>
        <v>0</v>
      </c>
      <c r="T60" s="60"/>
      <c r="U60" s="60"/>
    </row>
    <row r="61" spans="1:29">
      <c r="A61" s="22"/>
      <c r="B61" s="23"/>
      <c r="C61" s="43"/>
      <c r="D61" s="73">
        <v>0</v>
      </c>
      <c r="E61" s="73">
        <v>0</v>
      </c>
      <c r="F61" s="40" t="s">
        <v>74</v>
      </c>
      <c r="G61" s="14">
        <f t="shared" si="0"/>
        <v>0</v>
      </c>
      <c r="H61" s="54">
        <f t="shared" si="7"/>
        <v>0</v>
      </c>
      <c r="I61" s="70">
        <f t="shared" si="5"/>
        <v>0</v>
      </c>
      <c r="J61" s="15">
        <f t="shared" si="6"/>
        <v>0</v>
      </c>
      <c r="K61" s="11">
        <f t="shared" si="2"/>
        <v>0</v>
      </c>
      <c r="M61" s="22"/>
      <c r="N61" s="23"/>
      <c r="O61" s="43"/>
      <c r="P61" s="33">
        <f t="shared" si="8"/>
        <v>0</v>
      </c>
      <c r="Q61" s="46"/>
      <c r="R61" s="89"/>
      <c r="S61" s="65">
        <f t="shared" si="4"/>
        <v>0</v>
      </c>
      <c r="T61" s="60"/>
      <c r="U61" s="60"/>
    </row>
    <row r="62" spans="1:29">
      <c r="A62" s="20"/>
      <c r="B62" s="23"/>
      <c r="C62" s="43"/>
      <c r="D62" s="73">
        <v>0</v>
      </c>
      <c r="E62" s="73">
        <v>0</v>
      </c>
      <c r="F62" s="40" t="s">
        <v>74</v>
      </c>
      <c r="G62" s="14">
        <f t="shared" si="0"/>
        <v>0</v>
      </c>
      <c r="H62" s="54">
        <f t="shared" si="7"/>
        <v>0</v>
      </c>
      <c r="I62" s="70">
        <f t="shared" si="5"/>
        <v>0</v>
      </c>
      <c r="J62" s="15">
        <f t="shared" si="6"/>
        <v>0</v>
      </c>
      <c r="K62" s="11">
        <f t="shared" si="2"/>
        <v>0</v>
      </c>
      <c r="M62" s="22"/>
      <c r="N62" s="23"/>
      <c r="O62" s="43"/>
      <c r="P62" s="33">
        <f t="shared" si="8"/>
        <v>0</v>
      </c>
      <c r="Q62" s="46"/>
      <c r="R62" s="89"/>
      <c r="S62" s="65">
        <f t="shared" si="4"/>
        <v>0</v>
      </c>
      <c r="T62" s="60"/>
      <c r="U62" s="60"/>
    </row>
    <row r="63" spans="1:29">
      <c r="A63" s="22"/>
      <c r="B63" s="23"/>
      <c r="C63" s="43"/>
      <c r="D63" s="73">
        <v>0</v>
      </c>
      <c r="E63" s="73">
        <v>0</v>
      </c>
      <c r="F63" s="40" t="s">
        <v>74</v>
      </c>
      <c r="G63" s="14">
        <f t="shared" si="0"/>
        <v>0</v>
      </c>
      <c r="H63" s="54">
        <f t="shared" si="7"/>
        <v>0</v>
      </c>
      <c r="I63" s="70">
        <f t="shared" si="5"/>
        <v>0</v>
      </c>
      <c r="J63" s="15">
        <f t="shared" si="6"/>
        <v>0</v>
      </c>
      <c r="K63" s="11">
        <f t="shared" si="2"/>
        <v>0</v>
      </c>
      <c r="M63" s="22"/>
      <c r="N63" s="23"/>
      <c r="O63" s="43"/>
      <c r="P63" s="33">
        <f t="shared" si="8"/>
        <v>0</v>
      </c>
      <c r="Q63" s="46"/>
      <c r="R63" s="89"/>
      <c r="S63" s="65">
        <f t="shared" si="4"/>
        <v>0</v>
      </c>
      <c r="T63" s="60"/>
      <c r="U63" s="60"/>
    </row>
    <row r="64" spans="1:29">
      <c r="A64" s="22"/>
      <c r="B64" s="23"/>
      <c r="C64" s="43"/>
      <c r="D64" s="73">
        <v>0</v>
      </c>
      <c r="E64" s="73">
        <v>0</v>
      </c>
      <c r="F64" s="40" t="s">
        <v>74</v>
      </c>
      <c r="G64" s="14">
        <f t="shared" si="0"/>
        <v>0</v>
      </c>
      <c r="H64" s="54">
        <f t="shared" si="7"/>
        <v>0</v>
      </c>
      <c r="I64" s="70">
        <f t="shared" si="5"/>
        <v>0</v>
      </c>
      <c r="J64" s="15">
        <f t="shared" si="6"/>
        <v>0</v>
      </c>
      <c r="K64" s="11">
        <f t="shared" si="2"/>
        <v>0</v>
      </c>
      <c r="M64" s="22"/>
      <c r="N64" s="23"/>
      <c r="O64" s="43"/>
      <c r="P64" s="33">
        <f t="shared" si="8"/>
        <v>0</v>
      </c>
      <c r="Q64" s="46"/>
      <c r="R64" s="89"/>
      <c r="S64" s="65">
        <f t="shared" si="4"/>
        <v>0</v>
      </c>
      <c r="T64" s="60"/>
      <c r="U64" s="60"/>
    </row>
    <row r="65" spans="1:21">
      <c r="A65" s="20"/>
      <c r="B65" s="23"/>
      <c r="C65" s="43"/>
      <c r="D65" s="73">
        <v>0</v>
      </c>
      <c r="E65" s="73">
        <v>0</v>
      </c>
      <c r="F65" s="40" t="s">
        <v>74</v>
      </c>
      <c r="G65" s="14">
        <f t="shared" si="0"/>
        <v>0</v>
      </c>
      <c r="H65" s="54">
        <f t="shared" si="7"/>
        <v>0</v>
      </c>
      <c r="I65" s="70">
        <f t="shared" si="5"/>
        <v>0</v>
      </c>
      <c r="J65" s="15">
        <f t="shared" si="6"/>
        <v>0</v>
      </c>
      <c r="K65" s="11">
        <f t="shared" si="2"/>
        <v>0</v>
      </c>
      <c r="M65" s="22"/>
      <c r="N65" s="23"/>
      <c r="O65" s="43"/>
      <c r="P65" s="33">
        <f t="shared" si="8"/>
        <v>0</v>
      </c>
      <c r="Q65" s="46"/>
      <c r="R65" s="89"/>
      <c r="S65" s="65">
        <f t="shared" si="4"/>
        <v>0</v>
      </c>
      <c r="T65" s="60"/>
      <c r="U65" s="60"/>
    </row>
    <row r="66" spans="1:21">
      <c r="A66" s="22"/>
      <c r="B66" s="23"/>
      <c r="C66" s="43"/>
      <c r="D66" s="73">
        <v>0</v>
      </c>
      <c r="E66" s="73">
        <v>0</v>
      </c>
      <c r="F66" s="40" t="s">
        <v>74</v>
      </c>
      <c r="G66" s="14">
        <f t="shared" si="0"/>
        <v>0</v>
      </c>
      <c r="H66" s="54">
        <f t="shared" si="7"/>
        <v>0</v>
      </c>
      <c r="I66" s="70">
        <f t="shared" si="5"/>
        <v>0</v>
      </c>
      <c r="J66" s="15">
        <f t="shared" si="6"/>
        <v>0</v>
      </c>
      <c r="K66" s="11">
        <f t="shared" si="2"/>
        <v>0</v>
      </c>
      <c r="M66" s="22"/>
      <c r="N66" s="23"/>
      <c r="O66" s="43"/>
      <c r="P66" s="33">
        <f t="shared" si="8"/>
        <v>0</v>
      </c>
      <c r="Q66" s="46"/>
      <c r="R66" s="89"/>
      <c r="S66" s="65">
        <f t="shared" si="4"/>
        <v>0</v>
      </c>
      <c r="T66" s="60"/>
      <c r="U66" s="60"/>
    </row>
    <row r="67" spans="1:21">
      <c r="A67" s="22"/>
      <c r="B67" s="23"/>
      <c r="C67" s="43"/>
      <c r="D67" s="73">
        <v>0</v>
      </c>
      <c r="E67" s="73">
        <v>0</v>
      </c>
      <c r="F67" s="40" t="s">
        <v>74</v>
      </c>
      <c r="G67" s="14">
        <f t="shared" si="0"/>
        <v>0</v>
      </c>
      <c r="H67" s="54">
        <f t="shared" si="7"/>
        <v>0</v>
      </c>
      <c r="I67" s="70">
        <f t="shared" si="5"/>
        <v>0</v>
      </c>
      <c r="J67" s="15">
        <f t="shared" si="6"/>
        <v>0</v>
      </c>
      <c r="K67" s="11">
        <f t="shared" si="2"/>
        <v>0</v>
      </c>
      <c r="M67" s="22"/>
      <c r="N67" s="23"/>
      <c r="O67" s="43"/>
      <c r="P67" s="33">
        <f t="shared" si="8"/>
        <v>0</v>
      </c>
      <c r="Q67" s="46"/>
      <c r="R67" s="89"/>
      <c r="S67" s="65">
        <f t="shared" si="4"/>
        <v>0</v>
      </c>
      <c r="T67" s="60"/>
      <c r="U67" s="60"/>
    </row>
    <row r="68" spans="1:21">
      <c r="A68" s="20"/>
      <c r="B68" s="23"/>
      <c r="C68" s="43"/>
      <c r="D68" s="73">
        <v>0</v>
      </c>
      <c r="E68" s="73">
        <v>0</v>
      </c>
      <c r="F68" s="40" t="s">
        <v>74</v>
      </c>
      <c r="G68" s="14">
        <f t="shared" si="0"/>
        <v>0</v>
      </c>
      <c r="H68" s="54">
        <f t="shared" si="7"/>
        <v>0</v>
      </c>
      <c r="I68" s="70">
        <f t="shared" si="5"/>
        <v>0</v>
      </c>
      <c r="J68" s="15">
        <f t="shared" si="6"/>
        <v>0</v>
      </c>
      <c r="K68" s="11">
        <f t="shared" si="2"/>
        <v>0</v>
      </c>
      <c r="M68" s="22"/>
      <c r="N68" s="23"/>
      <c r="O68" s="43"/>
      <c r="P68" s="33">
        <f t="shared" si="8"/>
        <v>0</v>
      </c>
      <c r="Q68" s="46"/>
      <c r="R68" s="89"/>
      <c r="S68" s="65">
        <f t="shared" si="4"/>
        <v>0</v>
      </c>
      <c r="T68" s="60"/>
      <c r="U68" s="60"/>
    </row>
    <row r="69" spans="1:21">
      <c r="A69" s="22"/>
      <c r="B69" s="23"/>
      <c r="C69" s="43"/>
      <c r="D69" s="73">
        <v>0</v>
      </c>
      <c r="E69" s="73">
        <v>0</v>
      </c>
      <c r="F69" s="40" t="s">
        <v>74</v>
      </c>
      <c r="G69" s="14">
        <f t="shared" si="0"/>
        <v>0</v>
      </c>
      <c r="H69" s="54">
        <f t="shared" si="7"/>
        <v>0</v>
      </c>
      <c r="I69" s="70">
        <f t="shared" si="5"/>
        <v>0</v>
      </c>
      <c r="J69" s="15">
        <f t="shared" si="6"/>
        <v>0</v>
      </c>
      <c r="K69" s="11">
        <f t="shared" si="2"/>
        <v>0</v>
      </c>
      <c r="M69" s="22"/>
      <c r="N69" s="23"/>
      <c r="O69" s="43"/>
      <c r="P69" s="33">
        <f t="shared" si="8"/>
        <v>0</v>
      </c>
      <c r="Q69" s="46"/>
      <c r="R69" s="89"/>
      <c r="S69" s="65">
        <f t="shared" si="4"/>
        <v>0</v>
      </c>
      <c r="T69" s="60"/>
      <c r="U69" s="60"/>
    </row>
    <row r="70" spans="1:21">
      <c r="A70" s="22"/>
      <c r="B70" s="23"/>
      <c r="C70" s="43"/>
      <c r="D70" s="73">
        <v>0</v>
      </c>
      <c r="E70" s="73">
        <v>0</v>
      </c>
      <c r="F70" s="40" t="s">
        <v>74</v>
      </c>
      <c r="G70" s="14">
        <f t="shared" si="0"/>
        <v>0</v>
      </c>
      <c r="H70" s="54">
        <f t="shared" si="7"/>
        <v>0</v>
      </c>
      <c r="I70" s="70">
        <f t="shared" si="5"/>
        <v>0</v>
      </c>
      <c r="J70" s="15">
        <f t="shared" si="6"/>
        <v>0</v>
      </c>
      <c r="K70" s="11">
        <f t="shared" si="2"/>
        <v>0</v>
      </c>
      <c r="M70" s="22"/>
      <c r="N70" s="23"/>
      <c r="O70" s="43"/>
      <c r="P70" s="33">
        <f t="shared" si="8"/>
        <v>0</v>
      </c>
      <c r="Q70" s="46"/>
      <c r="R70" s="89"/>
      <c r="S70" s="65">
        <f t="shared" si="4"/>
        <v>0</v>
      </c>
      <c r="T70" s="60"/>
      <c r="U70" s="60"/>
    </row>
    <row r="71" spans="1:21">
      <c r="A71" s="20"/>
      <c r="B71" s="23"/>
      <c r="C71" s="43"/>
      <c r="D71" s="73">
        <v>0</v>
      </c>
      <c r="E71" s="73">
        <v>0</v>
      </c>
      <c r="F71" s="40" t="s">
        <v>74</v>
      </c>
      <c r="G71" s="14">
        <f t="shared" si="0"/>
        <v>0</v>
      </c>
      <c r="H71" s="54">
        <f t="shared" si="7"/>
        <v>0</v>
      </c>
      <c r="I71" s="70">
        <f t="shared" si="5"/>
        <v>0</v>
      </c>
      <c r="J71" s="15">
        <f t="shared" si="6"/>
        <v>0</v>
      </c>
      <c r="K71" s="11">
        <f t="shared" si="2"/>
        <v>0</v>
      </c>
      <c r="M71" s="22"/>
      <c r="N71" s="23"/>
      <c r="O71" s="43"/>
      <c r="P71" s="33">
        <f t="shared" si="8"/>
        <v>0</v>
      </c>
      <c r="Q71" s="46"/>
      <c r="R71" s="89"/>
      <c r="S71" s="65">
        <f t="shared" si="4"/>
        <v>0</v>
      </c>
      <c r="T71" s="60"/>
      <c r="U71" s="60"/>
    </row>
    <row r="72" spans="1:21">
      <c r="A72" s="22"/>
      <c r="B72" s="23"/>
      <c r="C72" s="43"/>
      <c r="D72" s="73">
        <v>0</v>
      </c>
      <c r="E72" s="73">
        <v>0</v>
      </c>
      <c r="F72" s="40" t="s">
        <v>74</v>
      </c>
      <c r="G72" s="14">
        <f t="shared" si="0"/>
        <v>0</v>
      </c>
      <c r="H72" s="54">
        <f t="shared" si="7"/>
        <v>0</v>
      </c>
      <c r="I72" s="70">
        <f t="shared" si="5"/>
        <v>0</v>
      </c>
      <c r="J72" s="15">
        <f t="shared" si="6"/>
        <v>0</v>
      </c>
      <c r="K72" s="11">
        <f t="shared" si="2"/>
        <v>0</v>
      </c>
      <c r="M72" s="22"/>
      <c r="N72" s="23"/>
      <c r="O72" s="43"/>
      <c r="P72" s="33">
        <f t="shared" si="8"/>
        <v>0</v>
      </c>
      <c r="Q72" s="46"/>
      <c r="R72" s="89"/>
      <c r="S72" s="65">
        <f t="shared" si="4"/>
        <v>0</v>
      </c>
      <c r="T72" s="60"/>
      <c r="U72" s="60"/>
    </row>
    <row r="73" spans="1:21">
      <c r="A73" s="22"/>
      <c r="B73" s="23"/>
      <c r="C73" s="43"/>
      <c r="D73" s="73">
        <v>0</v>
      </c>
      <c r="E73" s="73">
        <v>0</v>
      </c>
      <c r="F73" s="40" t="s">
        <v>74</v>
      </c>
      <c r="G73" s="14">
        <f t="shared" si="0"/>
        <v>0</v>
      </c>
      <c r="H73" s="54">
        <f t="shared" si="7"/>
        <v>0</v>
      </c>
      <c r="I73" s="70">
        <f t="shared" si="5"/>
        <v>0</v>
      </c>
      <c r="J73" s="15">
        <f t="shared" si="6"/>
        <v>0</v>
      </c>
      <c r="K73" s="11">
        <f t="shared" si="2"/>
        <v>0</v>
      </c>
      <c r="M73" s="22"/>
      <c r="N73" s="23"/>
      <c r="O73" s="43"/>
      <c r="P73" s="33">
        <f t="shared" si="8"/>
        <v>0</v>
      </c>
      <c r="Q73" s="46"/>
      <c r="R73" s="89"/>
      <c r="S73" s="65">
        <f t="shared" si="4"/>
        <v>0</v>
      </c>
      <c r="T73" s="60"/>
      <c r="U73" s="60"/>
    </row>
    <row r="74" spans="1:21">
      <c r="A74" s="20"/>
      <c r="B74" s="23"/>
      <c r="C74" s="43"/>
      <c r="D74" s="73">
        <v>0</v>
      </c>
      <c r="E74" s="73">
        <v>0</v>
      </c>
      <c r="F74" s="40" t="s">
        <v>74</v>
      </c>
      <c r="G74" s="14">
        <f t="shared" si="0"/>
        <v>0</v>
      </c>
      <c r="H74" s="54">
        <f t="shared" si="7"/>
        <v>0</v>
      </c>
      <c r="I74" s="70">
        <f t="shared" si="5"/>
        <v>0</v>
      </c>
      <c r="J74" s="15">
        <f t="shared" si="6"/>
        <v>0</v>
      </c>
      <c r="K74" s="11">
        <f t="shared" si="2"/>
        <v>0</v>
      </c>
      <c r="M74" s="22"/>
      <c r="N74" s="23"/>
      <c r="O74" s="43"/>
      <c r="P74" s="33">
        <f t="shared" si="8"/>
        <v>0</v>
      </c>
      <c r="Q74" s="46"/>
      <c r="R74" s="89"/>
      <c r="S74" s="65">
        <f t="shared" si="4"/>
        <v>0</v>
      </c>
      <c r="T74" s="60"/>
      <c r="U74" s="60"/>
    </row>
    <row r="75" spans="1:21">
      <c r="A75" s="22"/>
      <c r="B75" s="23"/>
      <c r="C75" s="43"/>
      <c r="D75" s="73">
        <v>0</v>
      </c>
      <c r="E75" s="73">
        <v>0</v>
      </c>
      <c r="F75" s="40" t="s">
        <v>74</v>
      </c>
      <c r="G75" s="14">
        <f t="shared" si="0"/>
        <v>0</v>
      </c>
      <c r="H75" s="54">
        <f t="shared" si="7"/>
        <v>0</v>
      </c>
      <c r="I75" s="70">
        <f t="shared" si="5"/>
        <v>0</v>
      </c>
      <c r="J75" s="15">
        <f t="shared" si="6"/>
        <v>0</v>
      </c>
      <c r="K75" s="11">
        <f t="shared" si="2"/>
        <v>0</v>
      </c>
      <c r="M75" s="22"/>
      <c r="N75" s="23"/>
      <c r="O75" s="43"/>
      <c r="P75" s="33">
        <f t="shared" si="8"/>
        <v>0</v>
      </c>
      <c r="Q75" s="46"/>
      <c r="R75" s="89"/>
      <c r="S75" s="65">
        <f t="shared" si="4"/>
        <v>0</v>
      </c>
      <c r="T75" s="60"/>
      <c r="U75" s="60"/>
    </row>
    <row r="76" spans="1:21">
      <c r="A76" s="22"/>
      <c r="B76" s="23"/>
      <c r="C76" s="43"/>
      <c r="D76" s="73">
        <v>0</v>
      </c>
      <c r="E76" s="73">
        <v>0</v>
      </c>
      <c r="F76" s="40" t="s">
        <v>74</v>
      </c>
      <c r="G76" s="14">
        <f t="shared" si="0"/>
        <v>0</v>
      </c>
      <c r="H76" s="54">
        <f t="shared" si="7"/>
        <v>0</v>
      </c>
      <c r="I76" s="70">
        <f t="shared" si="5"/>
        <v>0</v>
      </c>
      <c r="J76" s="15">
        <f t="shared" si="6"/>
        <v>0</v>
      </c>
      <c r="K76" s="11">
        <f t="shared" si="2"/>
        <v>0</v>
      </c>
      <c r="M76" s="22"/>
      <c r="N76" s="23"/>
      <c r="O76" s="43"/>
      <c r="P76" s="33">
        <f t="shared" si="8"/>
        <v>0</v>
      </c>
      <c r="Q76" s="46"/>
      <c r="R76" s="89"/>
      <c r="S76" s="65">
        <f t="shared" si="4"/>
        <v>0</v>
      </c>
      <c r="T76" s="60"/>
      <c r="U76" s="60"/>
    </row>
    <row r="77" spans="1:21">
      <c r="A77" s="20"/>
      <c r="B77" s="23"/>
      <c r="C77" s="43"/>
      <c r="D77" s="73">
        <v>0</v>
      </c>
      <c r="E77" s="73">
        <v>0</v>
      </c>
      <c r="F77" s="40" t="s">
        <v>74</v>
      </c>
      <c r="G77" s="14">
        <f t="shared" si="0"/>
        <v>0</v>
      </c>
      <c r="H77" s="54">
        <f t="shared" si="7"/>
        <v>0</v>
      </c>
      <c r="I77" s="70">
        <f t="shared" si="5"/>
        <v>0</v>
      </c>
      <c r="J77" s="15">
        <f t="shared" si="6"/>
        <v>0</v>
      </c>
      <c r="K77" s="11">
        <f t="shared" si="2"/>
        <v>0</v>
      </c>
      <c r="M77" s="22"/>
      <c r="N77" s="23"/>
      <c r="O77" s="43"/>
      <c r="P77" s="33">
        <f t="shared" si="8"/>
        <v>0</v>
      </c>
      <c r="Q77" s="46"/>
      <c r="R77" s="89"/>
      <c r="S77" s="65">
        <f t="shared" si="4"/>
        <v>0</v>
      </c>
      <c r="T77" s="60"/>
      <c r="U77" s="60"/>
    </row>
    <row r="78" spans="1:21">
      <c r="A78" s="22"/>
      <c r="B78" s="23"/>
      <c r="C78" s="43"/>
      <c r="D78" s="73">
        <v>0</v>
      </c>
      <c r="E78" s="73">
        <v>0</v>
      </c>
      <c r="F78" s="40" t="s">
        <v>74</v>
      </c>
      <c r="G78" s="14">
        <f t="shared" si="0"/>
        <v>0</v>
      </c>
      <c r="H78" s="54">
        <f t="shared" si="7"/>
        <v>0</v>
      </c>
      <c r="I78" s="70">
        <f t="shared" si="5"/>
        <v>0</v>
      </c>
      <c r="J78" s="15">
        <f t="shared" si="6"/>
        <v>0</v>
      </c>
      <c r="K78" s="11">
        <f t="shared" si="2"/>
        <v>0</v>
      </c>
      <c r="M78" s="22"/>
      <c r="N78" s="23"/>
      <c r="O78" s="43"/>
      <c r="P78" s="33">
        <f t="shared" si="8"/>
        <v>0</v>
      </c>
      <c r="Q78" s="46"/>
      <c r="R78" s="89"/>
      <c r="S78" s="65">
        <f t="shared" si="4"/>
        <v>0</v>
      </c>
      <c r="T78" s="60"/>
      <c r="U78" s="60"/>
    </row>
    <row r="79" spans="1:21">
      <c r="A79" s="20"/>
      <c r="B79" s="23"/>
      <c r="C79" s="43"/>
      <c r="D79" s="73">
        <v>0</v>
      </c>
      <c r="E79" s="73">
        <v>0</v>
      </c>
      <c r="F79" s="40" t="s">
        <v>74</v>
      </c>
      <c r="G79" s="14">
        <f t="shared" si="0"/>
        <v>0</v>
      </c>
      <c r="H79" s="54">
        <f t="shared" si="7"/>
        <v>0</v>
      </c>
      <c r="I79" s="70">
        <f t="shared" si="5"/>
        <v>0</v>
      </c>
      <c r="J79" s="15">
        <f t="shared" si="6"/>
        <v>0</v>
      </c>
      <c r="K79" s="11">
        <f t="shared" si="2"/>
        <v>0</v>
      </c>
      <c r="M79" s="22"/>
      <c r="N79" s="23"/>
      <c r="O79" s="43"/>
      <c r="P79" s="33">
        <f t="shared" si="8"/>
        <v>0</v>
      </c>
      <c r="Q79" s="46"/>
      <c r="R79" s="89"/>
      <c r="S79" s="65">
        <f t="shared" si="4"/>
        <v>0</v>
      </c>
      <c r="T79" s="60"/>
      <c r="U79" s="60"/>
    </row>
    <row r="80" spans="1:21">
      <c r="A80" s="22"/>
      <c r="B80" s="23"/>
      <c r="C80" s="43"/>
      <c r="D80" s="73">
        <v>0</v>
      </c>
      <c r="E80" s="73">
        <v>0</v>
      </c>
      <c r="F80" s="40" t="s">
        <v>74</v>
      </c>
      <c r="G80" s="14">
        <f t="shared" si="0"/>
        <v>0</v>
      </c>
      <c r="H80" s="54">
        <f t="shared" si="7"/>
        <v>0</v>
      </c>
      <c r="I80" s="70">
        <f t="shared" si="5"/>
        <v>0</v>
      </c>
      <c r="J80" s="15">
        <f t="shared" si="6"/>
        <v>0</v>
      </c>
      <c r="K80" s="11">
        <f t="shared" si="2"/>
        <v>0</v>
      </c>
      <c r="M80" s="22"/>
      <c r="N80" s="23"/>
      <c r="O80" s="43"/>
      <c r="P80" s="33">
        <f t="shared" si="8"/>
        <v>0</v>
      </c>
      <c r="Q80" s="46"/>
      <c r="R80" s="89"/>
      <c r="S80" s="65">
        <f t="shared" si="4"/>
        <v>0</v>
      </c>
      <c r="T80" s="60"/>
      <c r="U80" s="60"/>
    </row>
    <row r="81" spans="1:21">
      <c r="A81" s="22"/>
      <c r="B81" s="23"/>
      <c r="C81" s="43"/>
      <c r="D81" s="73">
        <v>0</v>
      </c>
      <c r="E81" s="73">
        <v>0</v>
      </c>
      <c r="F81" s="40" t="s">
        <v>74</v>
      </c>
      <c r="G81" s="14">
        <f t="shared" si="0"/>
        <v>0</v>
      </c>
      <c r="H81" s="54">
        <f t="shared" si="7"/>
        <v>0</v>
      </c>
      <c r="I81" s="70">
        <f t="shared" si="5"/>
        <v>0</v>
      </c>
      <c r="J81" s="15">
        <f t="shared" si="6"/>
        <v>0</v>
      </c>
      <c r="K81" s="11">
        <f t="shared" si="2"/>
        <v>0</v>
      </c>
      <c r="M81" s="22"/>
      <c r="N81" s="23"/>
      <c r="O81" s="43"/>
      <c r="P81" s="33">
        <f t="shared" si="8"/>
        <v>0</v>
      </c>
      <c r="Q81" s="46"/>
      <c r="R81" s="89"/>
      <c r="S81" s="65">
        <f t="shared" si="4"/>
        <v>0</v>
      </c>
      <c r="T81" s="60"/>
      <c r="U81" s="60"/>
    </row>
    <row r="82" spans="1:21">
      <c r="A82" s="20"/>
      <c r="B82" s="23"/>
      <c r="C82" s="43"/>
      <c r="D82" s="73">
        <v>0</v>
      </c>
      <c r="E82" s="73">
        <v>0</v>
      </c>
      <c r="F82" s="40" t="s">
        <v>74</v>
      </c>
      <c r="G82" s="14">
        <f t="shared" si="0"/>
        <v>0</v>
      </c>
      <c r="H82" s="54">
        <f t="shared" si="7"/>
        <v>0</v>
      </c>
      <c r="I82" s="70">
        <f t="shared" si="5"/>
        <v>0</v>
      </c>
      <c r="J82" s="15">
        <f t="shared" si="6"/>
        <v>0</v>
      </c>
      <c r="K82" s="11">
        <f t="shared" si="2"/>
        <v>0</v>
      </c>
      <c r="M82" s="22"/>
      <c r="N82" s="23"/>
      <c r="O82" s="43"/>
      <c r="P82" s="33">
        <f t="shared" si="8"/>
        <v>0</v>
      </c>
      <c r="Q82" s="46"/>
      <c r="R82" s="89"/>
      <c r="S82" s="65">
        <f t="shared" si="4"/>
        <v>0</v>
      </c>
      <c r="T82" s="60"/>
      <c r="U82" s="60"/>
    </row>
    <row r="83" spans="1:21">
      <c r="A83" s="22"/>
      <c r="B83" s="23"/>
      <c r="C83" s="43"/>
      <c r="D83" s="73">
        <v>0</v>
      </c>
      <c r="E83" s="73">
        <v>0</v>
      </c>
      <c r="F83" s="40" t="s">
        <v>74</v>
      </c>
      <c r="G83" s="14">
        <f t="shared" ref="G83:G103" si="9">VLOOKUP(F83,$V$6:$Y$49,2,FALSE)</f>
        <v>0</v>
      </c>
      <c r="H83" s="54">
        <f t="shared" si="7"/>
        <v>0</v>
      </c>
      <c r="I83" s="70">
        <f t="shared" si="5"/>
        <v>0</v>
      </c>
      <c r="J83" s="15">
        <f t="shared" ref="J83:J103" si="10">IF(I83&lt;=0,VLOOKUP(F83,$V$6:$Y$49,3,FALSE),IF(I83=2,(VLOOKUP(F83,$V$6:$Y$49,4,FALSE)),IF(I83=1,(((VLOOKUP(F83,$V$6:$Y$49,3,FALSE))-(VLOOKUP(F83,$V$6:$Y$49,4,FALSE)))/2+(VLOOKUP(F83,$V$6:$Y$49,4,FALSE))))))</f>
        <v>0</v>
      </c>
      <c r="K83" s="11">
        <f t="shared" ref="K83:K103" si="11">J83*C83</f>
        <v>0</v>
      </c>
      <c r="M83" s="22"/>
      <c r="N83" s="23"/>
      <c r="O83" s="43"/>
      <c r="P83" s="33">
        <f t="shared" si="8"/>
        <v>0</v>
      </c>
      <c r="Q83" s="46"/>
      <c r="R83" s="89"/>
      <c r="S83" s="65">
        <f t="shared" ref="S83:S103" si="12">IF(C83=0,0,P83/C83)</f>
        <v>0</v>
      </c>
      <c r="T83" s="60"/>
      <c r="U83" s="60"/>
    </row>
    <row r="84" spans="1:21">
      <c r="A84" s="22"/>
      <c r="B84" s="23"/>
      <c r="C84" s="43"/>
      <c r="D84" s="73">
        <v>0</v>
      </c>
      <c r="E84" s="73">
        <v>0</v>
      </c>
      <c r="F84" s="40" t="s">
        <v>74</v>
      </c>
      <c r="G84" s="14">
        <f t="shared" si="9"/>
        <v>0</v>
      </c>
      <c r="H84" s="54">
        <f t="shared" si="7"/>
        <v>0</v>
      </c>
      <c r="I84" s="70">
        <f t="shared" ref="I84:I103" si="13">IF(H84=1,H84+1-(2*D84+E84),H84-(D84+E84))</f>
        <v>0</v>
      </c>
      <c r="J84" s="15">
        <f t="shared" si="10"/>
        <v>0</v>
      </c>
      <c r="K84" s="11">
        <f t="shared" si="11"/>
        <v>0</v>
      </c>
      <c r="M84" s="22"/>
      <c r="N84" s="23"/>
      <c r="O84" s="43"/>
      <c r="P84" s="33">
        <f t="shared" si="8"/>
        <v>0</v>
      </c>
      <c r="Q84" s="46"/>
      <c r="R84" s="89"/>
      <c r="S84" s="65">
        <f t="shared" si="12"/>
        <v>0</v>
      </c>
      <c r="T84" s="60"/>
      <c r="U84" s="60"/>
    </row>
    <row r="85" spans="1:21">
      <c r="A85" s="20"/>
      <c r="B85" s="23"/>
      <c r="C85" s="43"/>
      <c r="D85" s="73">
        <v>0</v>
      </c>
      <c r="E85" s="73">
        <v>0</v>
      </c>
      <c r="F85" s="40" t="s">
        <v>74</v>
      </c>
      <c r="G85" s="14">
        <f t="shared" si="9"/>
        <v>0</v>
      </c>
      <c r="H85" s="54">
        <f t="shared" si="7"/>
        <v>0</v>
      </c>
      <c r="I85" s="70">
        <f t="shared" si="13"/>
        <v>0</v>
      </c>
      <c r="J85" s="15">
        <f t="shared" si="10"/>
        <v>0</v>
      </c>
      <c r="K85" s="11">
        <f t="shared" si="11"/>
        <v>0</v>
      </c>
      <c r="M85" s="22"/>
      <c r="N85" s="23"/>
      <c r="O85" s="43"/>
      <c r="P85" s="33">
        <f t="shared" si="8"/>
        <v>0</v>
      </c>
      <c r="Q85" s="46"/>
      <c r="R85" s="89"/>
      <c r="S85" s="65">
        <f t="shared" si="12"/>
        <v>0</v>
      </c>
      <c r="T85" s="60"/>
      <c r="U85" s="60"/>
    </row>
    <row r="86" spans="1:21">
      <c r="A86" s="22"/>
      <c r="B86" s="23"/>
      <c r="C86" s="43"/>
      <c r="D86" s="73">
        <v>0</v>
      </c>
      <c r="E86" s="73">
        <v>0</v>
      </c>
      <c r="F86" s="40" t="s">
        <v>74</v>
      </c>
      <c r="G86" s="14">
        <f t="shared" si="9"/>
        <v>0</v>
      </c>
      <c r="H86" s="54">
        <f t="shared" si="7"/>
        <v>0</v>
      </c>
      <c r="I86" s="70">
        <f t="shared" si="13"/>
        <v>0</v>
      </c>
      <c r="J86" s="15">
        <f t="shared" si="10"/>
        <v>0</v>
      </c>
      <c r="K86" s="11">
        <f t="shared" si="11"/>
        <v>0</v>
      </c>
      <c r="M86" s="22"/>
      <c r="N86" s="23"/>
      <c r="O86" s="43"/>
      <c r="P86" s="33">
        <f t="shared" si="8"/>
        <v>0</v>
      </c>
      <c r="Q86" s="46"/>
      <c r="R86" s="89"/>
      <c r="S86" s="65">
        <f t="shared" si="12"/>
        <v>0</v>
      </c>
      <c r="T86" s="60"/>
      <c r="U86" s="60"/>
    </row>
    <row r="87" spans="1:21">
      <c r="A87" s="22"/>
      <c r="B87" s="23"/>
      <c r="C87" s="43"/>
      <c r="D87" s="73">
        <v>0</v>
      </c>
      <c r="E87" s="73">
        <v>0</v>
      </c>
      <c r="F87" s="40" t="s">
        <v>74</v>
      </c>
      <c r="G87" s="14">
        <f t="shared" si="9"/>
        <v>0</v>
      </c>
      <c r="H87" s="54">
        <f t="shared" si="7"/>
        <v>0</v>
      </c>
      <c r="I87" s="70">
        <f t="shared" si="13"/>
        <v>0</v>
      </c>
      <c r="J87" s="15">
        <f t="shared" si="10"/>
        <v>0</v>
      </c>
      <c r="K87" s="11">
        <f t="shared" si="11"/>
        <v>0</v>
      </c>
      <c r="M87" s="22"/>
      <c r="N87" s="23"/>
      <c r="O87" s="43"/>
      <c r="P87" s="33">
        <f t="shared" si="8"/>
        <v>0</v>
      </c>
      <c r="Q87" s="46"/>
      <c r="R87" s="89"/>
      <c r="S87" s="65">
        <f t="shared" si="12"/>
        <v>0</v>
      </c>
      <c r="T87" s="60"/>
      <c r="U87" s="60"/>
    </row>
    <row r="88" spans="1:21">
      <c r="A88" s="20"/>
      <c r="B88" s="23"/>
      <c r="C88" s="43"/>
      <c r="D88" s="73">
        <v>0</v>
      </c>
      <c r="E88" s="73">
        <v>0</v>
      </c>
      <c r="F88" s="40" t="s">
        <v>74</v>
      </c>
      <c r="G88" s="14">
        <f t="shared" si="9"/>
        <v>0</v>
      </c>
      <c r="H88" s="54">
        <f t="shared" si="7"/>
        <v>0</v>
      </c>
      <c r="I88" s="70">
        <f t="shared" si="13"/>
        <v>0</v>
      </c>
      <c r="J88" s="15">
        <f t="shared" si="10"/>
        <v>0</v>
      </c>
      <c r="K88" s="11">
        <f t="shared" si="11"/>
        <v>0</v>
      </c>
      <c r="M88" s="22"/>
      <c r="N88" s="23"/>
      <c r="O88" s="43"/>
      <c r="P88" s="33">
        <f t="shared" si="8"/>
        <v>0</v>
      </c>
      <c r="Q88" s="46"/>
      <c r="R88" s="89"/>
      <c r="S88" s="65">
        <f t="shared" si="12"/>
        <v>0</v>
      </c>
      <c r="T88" s="60"/>
      <c r="U88" s="60"/>
    </row>
    <row r="89" spans="1:21">
      <c r="A89" s="22"/>
      <c r="B89" s="23"/>
      <c r="C89" s="43"/>
      <c r="D89" s="73">
        <v>0</v>
      </c>
      <c r="E89" s="73">
        <v>0</v>
      </c>
      <c r="F89" s="40" t="s">
        <v>74</v>
      </c>
      <c r="G89" s="14">
        <f t="shared" si="9"/>
        <v>0</v>
      </c>
      <c r="H89" s="54">
        <f t="shared" si="7"/>
        <v>0</v>
      </c>
      <c r="I89" s="70">
        <f t="shared" si="13"/>
        <v>0</v>
      </c>
      <c r="J89" s="15">
        <f t="shared" si="10"/>
        <v>0</v>
      </c>
      <c r="K89" s="11">
        <f t="shared" si="11"/>
        <v>0</v>
      </c>
      <c r="M89" s="22"/>
      <c r="N89" s="23"/>
      <c r="O89" s="43"/>
      <c r="P89" s="33">
        <f t="shared" si="8"/>
        <v>0</v>
      </c>
      <c r="Q89" s="46"/>
      <c r="R89" s="89"/>
      <c r="S89" s="65">
        <f t="shared" si="12"/>
        <v>0</v>
      </c>
      <c r="T89" s="60"/>
      <c r="U89" s="60"/>
    </row>
    <row r="90" spans="1:21">
      <c r="A90" s="22"/>
      <c r="B90" s="23"/>
      <c r="C90" s="43"/>
      <c r="D90" s="73">
        <v>0</v>
      </c>
      <c r="E90" s="73">
        <v>0</v>
      </c>
      <c r="F90" s="40" t="s">
        <v>74</v>
      </c>
      <c r="G90" s="14">
        <f t="shared" si="9"/>
        <v>0</v>
      </c>
      <c r="H90" s="54">
        <f t="shared" si="7"/>
        <v>0</v>
      </c>
      <c r="I90" s="70">
        <f t="shared" si="13"/>
        <v>0</v>
      </c>
      <c r="J90" s="15">
        <f t="shared" si="10"/>
        <v>0</v>
      </c>
      <c r="K90" s="11">
        <f t="shared" si="11"/>
        <v>0</v>
      </c>
      <c r="M90" s="22"/>
      <c r="N90" s="23"/>
      <c r="O90" s="43"/>
      <c r="P90" s="33">
        <f t="shared" si="8"/>
        <v>0</v>
      </c>
      <c r="Q90" s="46"/>
      <c r="R90" s="89"/>
      <c r="S90" s="65">
        <f t="shared" si="12"/>
        <v>0</v>
      </c>
      <c r="T90" s="60"/>
      <c r="U90" s="60"/>
    </row>
    <row r="91" spans="1:21">
      <c r="A91" s="20"/>
      <c r="B91" s="23"/>
      <c r="C91" s="43"/>
      <c r="D91" s="73">
        <v>0</v>
      </c>
      <c r="E91" s="73">
        <v>0</v>
      </c>
      <c r="F91" s="40" t="s">
        <v>74</v>
      </c>
      <c r="G91" s="14">
        <f t="shared" si="9"/>
        <v>0</v>
      </c>
      <c r="H91" s="54">
        <f t="shared" si="7"/>
        <v>0</v>
      </c>
      <c r="I91" s="70">
        <f t="shared" si="13"/>
        <v>0</v>
      </c>
      <c r="J91" s="15">
        <f t="shared" si="10"/>
        <v>0</v>
      </c>
      <c r="K91" s="11">
        <f t="shared" si="11"/>
        <v>0</v>
      </c>
      <c r="M91" s="22"/>
      <c r="N91" s="23"/>
      <c r="O91" s="43"/>
      <c r="P91" s="33">
        <f t="shared" si="8"/>
        <v>0</v>
      </c>
      <c r="Q91" s="46"/>
      <c r="R91" s="89"/>
      <c r="S91" s="65">
        <f t="shared" si="12"/>
        <v>0</v>
      </c>
      <c r="T91" s="60"/>
      <c r="U91" s="60"/>
    </row>
    <row r="92" spans="1:21">
      <c r="A92" s="22"/>
      <c r="B92" s="23"/>
      <c r="C92" s="43"/>
      <c r="D92" s="73">
        <v>0</v>
      </c>
      <c r="E92" s="73">
        <v>0</v>
      </c>
      <c r="F92" s="40" t="s">
        <v>74</v>
      </c>
      <c r="G92" s="14">
        <f t="shared" si="9"/>
        <v>0</v>
      </c>
      <c r="H92" s="54">
        <f t="shared" ref="H92:H103" si="14">VLOOKUP(F92,$V$6:$AC$49,8,FALSE)</f>
        <v>0</v>
      </c>
      <c r="I92" s="70">
        <f t="shared" si="13"/>
        <v>0</v>
      </c>
      <c r="J92" s="15">
        <f t="shared" si="10"/>
        <v>0</v>
      </c>
      <c r="K92" s="11">
        <f t="shared" si="11"/>
        <v>0</v>
      </c>
      <c r="M92" s="22"/>
      <c r="N92" s="23"/>
      <c r="O92" s="43"/>
      <c r="P92" s="33">
        <f t="shared" ref="P92:P103" si="15">IF(O92&gt;=0,Q92*R92,O92)</f>
        <v>0</v>
      </c>
      <c r="Q92" s="46"/>
      <c r="R92" s="89"/>
      <c r="S92" s="65">
        <f t="shared" si="12"/>
        <v>0</v>
      </c>
      <c r="T92" s="60"/>
      <c r="U92" s="60"/>
    </row>
    <row r="93" spans="1:21">
      <c r="A93" s="22"/>
      <c r="B93" s="23"/>
      <c r="C93" s="43"/>
      <c r="D93" s="73">
        <v>0</v>
      </c>
      <c r="E93" s="73">
        <v>0</v>
      </c>
      <c r="F93" s="40" t="s">
        <v>74</v>
      </c>
      <c r="G93" s="14">
        <f t="shared" si="9"/>
        <v>0</v>
      </c>
      <c r="H93" s="54">
        <f t="shared" si="14"/>
        <v>0</v>
      </c>
      <c r="I93" s="70">
        <f t="shared" si="13"/>
        <v>0</v>
      </c>
      <c r="J93" s="15">
        <f t="shared" si="10"/>
        <v>0</v>
      </c>
      <c r="K93" s="11">
        <f t="shared" si="11"/>
        <v>0</v>
      </c>
      <c r="M93" s="22"/>
      <c r="N93" s="23"/>
      <c r="O93" s="43"/>
      <c r="P93" s="33">
        <f t="shared" si="15"/>
        <v>0</v>
      </c>
      <c r="Q93" s="46"/>
      <c r="R93" s="89"/>
      <c r="S93" s="65">
        <f t="shared" si="12"/>
        <v>0</v>
      </c>
      <c r="T93" s="60"/>
      <c r="U93" s="60"/>
    </row>
    <row r="94" spans="1:21">
      <c r="A94" s="20"/>
      <c r="B94" s="23"/>
      <c r="C94" s="43"/>
      <c r="D94" s="73">
        <v>0</v>
      </c>
      <c r="E94" s="73">
        <v>0</v>
      </c>
      <c r="F94" s="40" t="s">
        <v>74</v>
      </c>
      <c r="G94" s="14">
        <f t="shared" si="9"/>
        <v>0</v>
      </c>
      <c r="H94" s="54">
        <f t="shared" si="14"/>
        <v>0</v>
      </c>
      <c r="I94" s="70">
        <f t="shared" si="13"/>
        <v>0</v>
      </c>
      <c r="J94" s="15">
        <f t="shared" si="10"/>
        <v>0</v>
      </c>
      <c r="K94" s="11">
        <f t="shared" si="11"/>
        <v>0</v>
      </c>
      <c r="M94" s="22"/>
      <c r="N94" s="23"/>
      <c r="O94" s="43"/>
      <c r="P94" s="33">
        <f t="shared" si="15"/>
        <v>0</v>
      </c>
      <c r="Q94" s="46"/>
      <c r="R94" s="89"/>
      <c r="S94" s="65">
        <f t="shared" si="12"/>
        <v>0</v>
      </c>
      <c r="T94" s="60"/>
      <c r="U94" s="60"/>
    </row>
    <row r="95" spans="1:21">
      <c r="A95" s="22"/>
      <c r="B95" s="23"/>
      <c r="C95" s="43"/>
      <c r="D95" s="73">
        <v>0</v>
      </c>
      <c r="E95" s="73">
        <v>0</v>
      </c>
      <c r="F95" s="40" t="s">
        <v>74</v>
      </c>
      <c r="G95" s="14">
        <f t="shared" si="9"/>
        <v>0</v>
      </c>
      <c r="H95" s="54">
        <f t="shared" si="14"/>
        <v>0</v>
      </c>
      <c r="I95" s="70">
        <f t="shared" si="13"/>
        <v>0</v>
      </c>
      <c r="J95" s="15">
        <f t="shared" si="10"/>
        <v>0</v>
      </c>
      <c r="K95" s="11">
        <f t="shared" si="11"/>
        <v>0</v>
      </c>
      <c r="M95" s="22"/>
      <c r="N95" s="23"/>
      <c r="O95" s="43"/>
      <c r="P95" s="33">
        <f t="shared" si="15"/>
        <v>0</v>
      </c>
      <c r="Q95" s="46"/>
      <c r="R95" s="89"/>
      <c r="S95" s="65">
        <f t="shared" si="12"/>
        <v>0</v>
      </c>
      <c r="T95" s="60"/>
      <c r="U95" s="60"/>
    </row>
    <row r="96" spans="1:21">
      <c r="A96" s="22"/>
      <c r="B96" s="23"/>
      <c r="C96" s="43"/>
      <c r="D96" s="73">
        <v>0</v>
      </c>
      <c r="E96" s="73">
        <v>0</v>
      </c>
      <c r="F96" s="40" t="s">
        <v>74</v>
      </c>
      <c r="G96" s="14">
        <f t="shared" si="9"/>
        <v>0</v>
      </c>
      <c r="H96" s="54">
        <f t="shared" si="14"/>
        <v>0</v>
      </c>
      <c r="I96" s="70">
        <f t="shared" si="13"/>
        <v>0</v>
      </c>
      <c r="J96" s="15">
        <f t="shared" si="10"/>
        <v>0</v>
      </c>
      <c r="K96" s="11">
        <f t="shared" si="11"/>
        <v>0</v>
      </c>
      <c r="M96" s="22"/>
      <c r="N96" s="23"/>
      <c r="O96" s="43"/>
      <c r="P96" s="33">
        <f t="shared" si="15"/>
        <v>0</v>
      </c>
      <c r="Q96" s="46"/>
      <c r="R96" s="89"/>
      <c r="S96" s="65">
        <f t="shared" si="12"/>
        <v>0</v>
      </c>
      <c r="T96" s="60"/>
      <c r="U96" s="60"/>
    </row>
    <row r="97" spans="1:21">
      <c r="A97" s="20"/>
      <c r="B97" s="23"/>
      <c r="C97" s="43"/>
      <c r="D97" s="73">
        <v>0</v>
      </c>
      <c r="E97" s="73">
        <v>0</v>
      </c>
      <c r="F97" s="40" t="s">
        <v>74</v>
      </c>
      <c r="G97" s="14">
        <f t="shared" si="9"/>
        <v>0</v>
      </c>
      <c r="H97" s="54">
        <f t="shared" si="14"/>
        <v>0</v>
      </c>
      <c r="I97" s="70">
        <f t="shared" si="13"/>
        <v>0</v>
      </c>
      <c r="J97" s="15">
        <f t="shared" si="10"/>
        <v>0</v>
      </c>
      <c r="K97" s="11">
        <f t="shared" si="11"/>
        <v>0</v>
      </c>
      <c r="M97" s="22"/>
      <c r="N97" s="23"/>
      <c r="O97" s="43"/>
      <c r="P97" s="33">
        <f t="shared" si="15"/>
        <v>0</v>
      </c>
      <c r="Q97" s="46"/>
      <c r="R97" s="89"/>
      <c r="S97" s="65">
        <f t="shared" si="12"/>
        <v>0</v>
      </c>
      <c r="T97" s="60"/>
      <c r="U97" s="60"/>
    </row>
    <row r="98" spans="1:21">
      <c r="A98" s="22"/>
      <c r="B98" s="23"/>
      <c r="C98" s="43"/>
      <c r="D98" s="73">
        <v>0</v>
      </c>
      <c r="E98" s="73">
        <v>0</v>
      </c>
      <c r="F98" s="40" t="s">
        <v>74</v>
      </c>
      <c r="G98" s="14">
        <f t="shared" si="9"/>
        <v>0</v>
      </c>
      <c r="H98" s="54">
        <f t="shared" si="14"/>
        <v>0</v>
      </c>
      <c r="I98" s="70">
        <f t="shared" si="13"/>
        <v>0</v>
      </c>
      <c r="J98" s="15">
        <f t="shared" si="10"/>
        <v>0</v>
      </c>
      <c r="K98" s="11">
        <f t="shared" si="11"/>
        <v>0</v>
      </c>
      <c r="M98" s="22"/>
      <c r="N98" s="23"/>
      <c r="O98" s="43"/>
      <c r="P98" s="33">
        <f t="shared" si="15"/>
        <v>0</v>
      </c>
      <c r="Q98" s="46"/>
      <c r="R98" s="89"/>
      <c r="S98" s="65">
        <f t="shared" si="12"/>
        <v>0</v>
      </c>
      <c r="T98" s="60"/>
      <c r="U98" s="60"/>
    </row>
    <row r="99" spans="1:21">
      <c r="A99" s="20"/>
      <c r="B99" s="23"/>
      <c r="C99" s="43"/>
      <c r="D99" s="73">
        <v>0</v>
      </c>
      <c r="E99" s="73">
        <v>0</v>
      </c>
      <c r="F99" s="40" t="s">
        <v>74</v>
      </c>
      <c r="G99" s="14">
        <f t="shared" si="9"/>
        <v>0</v>
      </c>
      <c r="H99" s="54">
        <f t="shared" si="14"/>
        <v>0</v>
      </c>
      <c r="I99" s="70">
        <f t="shared" si="13"/>
        <v>0</v>
      </c>
      <c r="J99" s="15">
        <f t="shared" si="10"/>
        <v>0</v>
      </c>
      <c r="K99" s="11">
        <f t="shared" si="11"/>
        <v>0</v>
      </c>
      <c r="M99" s="22"/>
      <c r="N99" s="23"/>
      <c r="O99" s="43"/>
      <c r="P99" s="33">
        <f t="shared" si="15"/>
        <v>0</v>
      </c>
      <c r="Q99" s="46"/>
      <c r="R99" s="89"/>
      <c r="S99" s="65">
        <f t="shared" si="12"/>
        <v>0</v>
      </c>
      <c r="T99" s="60"/>
      <c r="U99" s="60"/>
    </row>
    <row r="100" spans="1:21">
      <c r="A100" s="22"/>
      <c r="B100" s="23"/>
      <c r="C100" s="43"/>
      <c r="D100" s="73">
        <v>0</v>
      </c>
      <c r="E100" s="73">
        <v>0</v>
      </c>
      <c r="F100" s="40" t="s">
        <v>74</v>
      </c>
      <c r="G100" s="14">
        <f t="shared" si="9"/>
        <v>0</v>
      </c>
      <c r="H100" s="54">
        <f t="shared" si="14"/>
        <v>0</v>
      </c>
      <c r="I100" s="70">
        <f t="shared" si="13"/>
        <v>0</v>
      </c>
      <c r="J100" s="15">
        <f t="shared" si="10"/>
        <v>0</v>
      </c>
      <c r="K100" s="11">
        <f t="shared" si="11"/>
        <v>0</v>
      </c>
      <c r="M100" s="22"/>
      <c r="N100" s="23"/>
      <c r="O100" s="43"/>
      <c r="P100" s="33">
        <f t="shared" si="15"/>
        <v>0</v>
      </c>
      <c r="Q100" s="46"/>
      <c r="R100" s="89"/>
      <c r="S100" s="65">
        <f t="shared" si="12"/>
        <v>0</v>
      </c>
      <c r="T100" s="60"/>
      <c r="U100" s="60"/>
    </row>
    <row r="101" spans="1:21">
      <c r="A101" s="22"/>
      <c r="B101" s="23"/>
      <c r="C101" s="43"/>
      <c r="D101" s="73">
        <v>0</v>
      </c>
      <c r="E101" s="73">
        <v>0</v>
      </c>
      <c r="F101" s="40" t="s">
        <v>74</v>
      </c>
      <c r="G101" s="14">
        <f t="shared" si="9"/>
        <v>0</v>
      </c>
      <c r="H101" s="54">
        <f t="shared" si="14"/>
        <v>0</v>
      </c>
      <c r="I101" s="70">
        <f t="shared" si="13"/>
        <v>0</v>
      </c>
      <c r="J101" s="15">
        <f t="shared" si="10"/>
        <v>0</v>
      </c>
      <c r="K101" s="11">
        <f t="shared" si="11"/>
        <v>0</v>
      </c>
      <c r="M101" s="22"/>
      <c r="N101" s="23"/>
      <c r="O101" s="43"/>
      <c r="P101" s="33">
        <f t="shared" si="15"/>
        <v>0</v>
      </c>
      <c r="Q101" s="46"/>
      <c r="R101" s="89"/>
      <c r="S101" s="65">
        <f t="shared" si="12"/>
        <v>0</v>
      </c>
      <c r="T101" s="60"/>
      <c r="U101" s="60"/>
    </row>
    <row r="102" spans="1:21">
      <c r="A102" s="20"/>
      <c r="B102" s="23"/>
      <c r="C102" s="43"/>
      <c r="D102" s="73">
        <v>0</v>
      </c>
      <c r="E102" s="73">
        <v>0</v>
      </c>
      <c r="F102" s="40" t="s">
        <v>74</v>
      </c>
      <c r="G102" s="14">
        <f t="shared" si="9"/>
        <v>0</v>
      </c>
      <c r="H102" s="54">
        <f t="shared" si="14"/>
        <v>0</v>
      </c>
      <c r="I102" s="70">
        <f t="shared" si="13"/>
        <v>0</v>
      </c>
      <c r="J102" s="15">
        <f t="shared" si="10"/>
        <v>0</v>
      </c>
      <c r="K102" s="11">
        <f t="shared" si="11"/>
        <v>0</v>
      </c>
      <c r="M102" s="22"/>
      <c r="N102" s="23"/>
      <c r="O102" s="43"/>
      <c r="P102" s="33">
        <f t="shared" si="15"/>
        <v>0</v>
      </c>
      <c r="Q102" s="46"/>
      <c r="R102" s="89"/>
      <c r="S102" s="65">
        <f t="shared" si="12"/>
        <v>0</v>
      </c>
      <c r="T102" s="60"/>
      <c r="U102" s="60"/>
    </row>
    <row r="103" spans="1:21" ht="15.75" thickBot="1">
      <c r="A103" s="24"/>
      <c r="B103" s="25"/>
      <c r="C103" s="44"/>
      <c r="D103" s="90">
        <v>0</v>
      </c>
      <c r="E103" s="90">
        <v>0</v>
      </c>
      <c r="F103" s="41" t="s">
        <v>74</v>
      </c>
      <c r="G103" s="12">
        <f t="shared" si="9"/>
        <v>0</v>
      </c>
      <c r="H103" s="56">
        <f t="shared" si="14"/>
        <v>0</v>
      </c>
      <c r="I103" s="56">
        <f t="shared" si="13"/>
        <v>0</v>
      </c>
      <c r="J103" s="91">
        <f t="shared" si="10"/>
        <v>0</v>
      </c>
      <c r="K103" s="13">
        <f t="shared" si="11"/>
        <v>0</v>
      </c>
      <c r="M103" s="24"/>
      <c r="N103" s="25"/>
      <c r="O103" s="44"/>
      <c r="P103" s="93">
        <f t="shared" si="15"/>
        <v>0</v>
      </c>
      <c r="Q103" s="47"/>
      <c r="R103" s="94"/>
      <c r="S103" s="92">
        <f t="shared" si="12"/>
        <v>0</v>
      </c>
      <c r="T103" s="60"/>
      <c r="U103" s="60"/>
    </row>
  </sheetData>
  <mergeCells count="9">
    <mergeCell ref="D18:E18"/>
    <mergeCell ref="A1:J1"/>
    <mergeCell ref="K1:Q1"/>
    <mergeCell ref="C3:G3"/>
    <mergeCell ref="X4:Y4"/>
    <mergeCell ref="Z4:AB4"/>
    <mergeCell ref="C5:G5"/>
    <mergeCell ref="C6:G6"/>
    <mergeCell ref="P16:R16"/>
  </mergeCells>
  <conditionalFormatting sqref="H19">
    <cfRule type="aboveAverage" priority="24" equalAverage="1"/>
  </conditionalFormatting>
  <conditionalFormatting sqref="D19:D103">
    <cfRule type="expression" dxfId="11" priority="23">
      <formula>H19&gt;=1</formula>
    </cfRule>
  </conditionalFormatting>
  <conditionalFormatting sqref="E19:E103">
    <cfRule type="expression" dxfId="10" priority="22">
      <formula>H19&gt;=2</formula>
    </cfRule>
  </conditionalFormatting>
  <conditionalFormatting sqref="S26">
    <cfRule type="colorScale" priority="21">
      <colorScale>
        <cfvo type="num" val="$J$26"/>
        <cfvo type="num" val="$S$26"/>
        <color rgb="FF00B050"/>
        <color rgb="FFFF0000"/>
      </colorScale>
    </cfRule>
  </conditionalFormatting>
  <conditionalFormatting sqref="S27">
    <cfRule type="colorScale" priority="20">
      <colorScale>
        <cfvo type="num" val="$J$27"/>
        <cfvo type="num" val="$S$27"/>
        <color rgb="FF00B050"/>
        <color rgb="FFFF0000"/>
      </colorScale>
    </cfRule>
  </conditionalFormatting>
  <conditionalFormatting sqref="S28">
    <cfRule type="colorScale" priority="19">
      <colorScale>
        <cfvo type="num" val="$J$28"/>
        <cfvo type="num" val="$S$28"/>
        <color rgb="FF00B050"/>
        <color rgb="FFFF0000"/>
      </colorScale>
    </cfRule>
  </conditionalFormatting>
  <conditionalFormatting sqref="S29">
    <cfRule type="colorScale" priority="18">
      <colorScale>
        <cfvo type="num" val="$J$29"/>
        <cfvo type="num" val="$S$29"/>
        <color rgb="FF00B050"/>
        <color rgb="FFFF0000"/>
      </colorScale>
    </cfRule>
  </conditionalFormatting>
  <conditionalFormatting sqref="S30">
    <cfRule type="colorScale" priority="17">
      <colorScale>
        <cfvo type="num" val="$J$30"/>
        <cfvo type="num" val="$S$30"/>
        <color rgb="FF00B050"/>
        <color rgb="FFFF0000"/>
      </colorScale>
    </cfRule>
  </conditionalFormatting>
  <conditionalFormatting sqref="S31">
    <cfRule type="colorScale" priority="16">
      <colorScale>
        <cfvo type="num" val="$J$31"/>
        <cfvo type="num" val="$S$31"/>
        <color rgb="FF00B050"/>
        <color rgb="FFFF0000"/>
      </colorScale>
    </cfRule>
  </conditionalFormatting>
  <conditionalFormatting sqref="S32">
    <cfRule type="colorScale" priority="15">
      <colorScale>
        <cfvo type="num" val="$J$32"/>
        <cfvo type="num" val="$S$32"/>
        <color rgb="FF00B050"/>
        <color rgb="FFFF0000"/>
      </colorScale>
    </cfRule>
  </conditionalFormatting>
  <conditionalFormatting sqref="S33">
    <cfRule type="colorScale" priority="14">
      <colorScale>
        <cfvo type="num" val="$J$33"/>
        <cfvo type="num" val="$S$33"/>
        <color rgb="FF00B050"/>
        <color rgb="FFFF0000"/>
      </colorScale>
    </cfRule>
  </conditionalFormatting>
  <conditionalFormatting sqref="S34">
    <cfRule type="colorScale" priority="13">
      <colorScale>
        <cfvo type="num" val="$J$34"/>
        <cfvo type="num" val="$S$34"/>
        <color rgb="FF00B050"/>
        <color rgb="FFFF0000"/>
      </colorScale>
    </cfRule>
  </conditionalFormatting>
  <conditionalFormatting sqref="S35">
    <cfRule type="colorScale" priority="12">
      <colorScale>
        <cfvo type="num" val="$J$35"/>
        <cfvo type="num" val="$S$35"/>
        <color rgb="FF00B050"/>
        <color rgb="FFFF0000"/>
      </colorScale>
    </cfRule>
  </conditionalFormatting>
  <conditionalFormatting sqref="S36">
    <cfRule type="colorScale" priority="11">
      <colorScale>
        <cfvo type="num" val="$J$36"/>
        <cfvo type="num" val="$S$36"/>
        <color rgb="FF00B050"/>
        <color rgb="FFFF0000"/>
      </colorScale>
    </cfRule>
  </conditionalFormatting>
  <conditionalFormatting sqref="S37">
    <cfRule type="colorScale" priority="10">
      <colorScale>
        <cfvo type="num" val="$J$37"/>
        <cfvo type="num" val="$S$37"/>
        <color rgb="FF00B050"/>
        <color rgb="FFFF0000"/>
      </colorScale>
    </cfRule>
  </conditionalFormatting>
  <conditionalFormatting sqref="S25">
    <cfRule type="colorScale" priority="9">
      <colorScale>
        <cfvo type="num" val="$J$25"/>
        <cfvo type="num" val="$S$25"/>
        <color rgb="FF00B050"/>
        <color rgb="FFFF0000"/>
      </colorScale>
    </cfRule>
  </conditionalFormatting>
  <conditionalFormatting sqref="S24">
    <cfRule type="colorScale" priority="8">
      <colorScale>
        <cfvo type="num" val="$J$24"/>
        <cfvo type="num" val="$S$24"/>
        <color rgb="FF00B050"/>
        <color rgb="FFFF0000"/>
      </colorScale>
    </cfRule>
  </conditionalFormatting>
  <conditionalFormatting sqref="S23">
    <cfRule type="colorScale" priority="7">
      <colorScale>
        <cfvo type="num" val="$J$23"/>
        <cfvo type="num" val="$S$23"/>
        <color rgb="FF00B050"/>
        <color rgb="FFFF0000"/>
      </colorScale>
    </cfRule>
  </conditionalFormatting>
  <conditionalFormatting sqref="S22">
    <cfRule type="colorScale" priority="6">
      <colorScale>
        <cfvo type="num" val="$J$22"/>
        <cfvo type="num" val="$S$22"/>
        <color rgb="FF00B050"/>
        <color rgb="FFFF0000"/>
      </colorScale>
    </cfRule>
  </conditionalFormatting>
  <conditionalFormatting sqref="S21">
    <cfRule type="colorScale" priority="5">
      <colorScale>
        <cfvo type="num" val="$J$21"/>
        <cfvo type="num" val="$S$21"/>
        <color rgb="FF00B050"/>
        <color rgb="FFFF0000"/>
      </colorScale>
    </cfRule>
  </conditionalFormatting>
  <conditionalFormatting sqref="S20">
    <cfRule type="colorScale" priority="4">
      <colorScale>
        <cfvo type="num" val="$J$20"/>
        <cfvo type="num" val="$S$20"/>
        <color rgb="FF00B050"/>
        <color rgb="FFFF0000"/>
      </colorScale>
    </cfRule>
  </conditionalFormatting>
  <conditionalFormatting sqref="S19">
    <cfRule type="colorScale" priority="3">
      <colorScale>
        <cfvo type="num" val="$J$19"/>
        <cfvo type="num" val="$S$19"/>
        <color rgb="FF00B050"/>
        <color rgb="FFFF0000"/>
      </colorScale>
    </cfRule>
  </conditionalFormatting>
  <conditionalFormatting sqref="J14">
    <cfRule type="expression" dxfId="9" priority="1">
      <formula>J14="erfüllt"</formula>
    </cfRule>
    <cfRule type="expression" dxfId="8" priority="2">
      <formula>J14="nicht i.O."</formula>
    </cfRule>
  </conditionalFormatting>
  <pageMargins left="0.7" right="0.7" top="0.78740157499999996" bottom="0.78740157499999996"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6"/>
  <dimension ref="A1:AC103"/>
  <sheetViews>
    <sheetView workbookViewId="0">
      <selection activeCell="H13" sqref="H13"/>
    </sheetView>
  </sheetViews>
  <sheetFormatPr baseColWidth="10" defaultRowHeight="15"/>
  <cols>
    <col min="1" max="1" width="6.5703125" customWidth="1"/>
    <col min="2" max="2" width="21.28515625" customWidth="1"/>
    <col min="3" max="3" width="8.42578125" bestFit="1" customWidth="1"/>
    <col min="4" max="5" width="10.28515625" customWidth="1"/>
    <col min="6" max="6" width="6.140625" customWidth="1"/>
    <col min="7" max="7" width="31.7109375" customWidth="1"/>
    <col min="8" max="9" width="11.42578125" hidden="1" customWidth="1"/>
    <col min="10" max="10" width="12.42578125" customWidth="1"/>
    <col min="11" max="11" width="12.28515625" customWidth="1"/>
    <col min="12" max="12" width="4.28515625" customWidth="1"/>
    <col min="13" max="13" width="8.7109375" customWidth="1"/>
    <col min="14" max="14" width="16.85546875" customWidth="1"/>
    <col min="19" max="19" width="11.42578125" hidden="1" customWidth="1"/>
    <col min="21" max="21" width="6.85546875" bestFit="1" customWidth="1"/>
    <col min="22" max="22" width="7" customWidth="1"/>
    <col min="23" max="23" width="25.42578125" customWidth="1"/>
    <col min="24" max="27" width="19.42578125" customWidth="1"/>
    <col min="28" max="28" width="20.85546875" bestFit="1" customWidth="1"/>
  </cols>
  <sheetData>
    <row r="1" spans="1:29" ht="33.75" customHeight="1">
      <c r="A1" s="409" t="s">
        <v>100</v>
      </c>
      <c r="B1" s="409"/>
      <c r="C1" s="409"/>
      <c r="D1" s="409"/>
      <c r="E1" s="409"/>
      <c r="F1" s="409"/>
      <c r="G1" s="409"/>
      <c r="H1" s="409"/>
      <c r="I1" s="409"/>
      <c r="J1" s="409"/>
      <c r="K1" s="410" t="str">
        <f>IF(H12=0,"",IF(H12&lt;H13,"Nachweis erfüllt","Nachweis nicht erfüllt."))</f>
        <v/>
      </c>
      <c r="L1" s="410"/>
      <c r="M1" s="410"/>
      <c r="N1" s="410"/>
      <c r="O1" s="410"/>
      <c r="P1" s="410"/>
      <c r="Q1" s="410"/>
      <c r="V1" t="s">
        <v>6</v>
      </c>
    </row>
    <row r="2" spans="1:29">
      <c r="H2" s="78"/>
      <c r="I2" s="78"/>
      <c r="V2" t="s">
        <v>7</v>
      </c>
    </row>
    <row r="3" spans="1:29" ht="15.75" thickBot="1">
      <c r="A3" t="s">
        <v>15</v>
      </c>
      <c r="C3" s="411" t="s">
        <v>109</v>
      </c>
      <c r="D3" s="412"/>
      <c r="E3" s="412"/>
      <c r="F3" s="412"/>
      <c r="G3" s="413"/>
      <c r="H3" s="79"/>
      <c r="I3" s="79"/>
      <c r="K3" s="71"/>
      <c r="L3" s="71"/>
      <c r="M3" s="71"/>
      <c r="N3" s="71"/>
      <c r="O3" s="71"/>
      <c r="P3" s="71"/>
      <c r="Q3" s="71"/>
    </row>
    <row r="4" spans="1:29">
      <c r="H4" s="78"/>
      <c r="I4" s="78"/>
      <c r="K4" s="71"/>
      <c r="L4" s="71"/>
      <c r="M4" s="71"/>
      <c r="N4" s="71"/>
      <c r="O4" s="71"/>
      <c r="P4" s="71"/>
      <c r="Q4" s="71"/>
      <c r="V4" s="1" t="s">
        <v>26</v>
      </c>
      <c r="W4" s="2" t="s">
        <v>27</v>
      </c>
      <c r="X4" s="395" t="s">
        <v>28</v>
      </c>
      <c r="Y4" s="395"/>
      <c r="Z4" s="396" t="s">
        <v>70</v>
      </c>
      <c r="AA4" s="396"/>
      <c r="AB4" s="397"/>
    </row>
    <row r="5" spans="1:29">
      <c r="A5" t="s">
        <v>16</v>
      </c>
      <c r="C5" s="398"/>
      <c r="D5" s="399"/>
      <c r="E5" s="399"/>
      <c r="F5" s="399"/>
      <c r="G5" s="400"/>
      <c r="H5" s="79"/>
      <c r="I5" s="79"/>
      <c r="K5" s="71"/>
      <c r="L5" s="71"/>
      <c r="M5" s="71"/>
      <c r="N5" s="71"/>
      <c r="O5" s="71"/>
      <c r="P5" s="71"/>
      <c r="Q5" s="71"/>
      <c r="V5" s="3"/>
      <c r="W5" s="4"/>
      <c r="X5" s="67" t="s">
        <v>76</v>
      </c>
      <c r="Y5" s="66" t="s">
        <v>75</v>
      </c>
      <c r="Z5" s="10" t="s">
        <v>71</v>
      </c>
      <c r="AA5" s="10" t="s">
        <v>72</v>
      </c>
      <c r="AB5" s="34" t="s">
        <v>73</v>
      </c>
    </row>
    <row r="6" spans="1:29">
      <c r="A6" t="s">
        <v>17</v>
      </c>
      <c r="C6" s="401">
        <f ca="1">TODAY()</f>
        <v>44888</v>
      </c>
      <c r="D6" s="402"/>
      <c r="E6" s="402"/>
      <c r="F6" s="402"/>
      <c r="G6" s="403"/>
      <c r="H6" s="80"/>
      <c r="I6" s="80"/>
      <c r="K6" s="71"/>
      <c r="L6" s="71"/>
      <c r="M6" s="71"/>
      <c r="N6" s="71"/>
      <c r="O6" s="71"/>
      <c r="P6" s="71"/>
      <c r="Q6" s="71"/>
      <c r="V6" s="3">
        <v>2.1</v>
      </c>
      <c r="W6" s="4" t="s">
        <v>29</v>
      </c>
      <c r="X6" s="52">
        <v>7.7</v>
      </c>
      <c r="Y6" s="52">
        <v>5</v>
      </c>
      <c r="Z6" s="54" t="s">
        <v>74</v>
      </c>
      <c r="AA6" s="54"/>
      <c r="AB6" s="55"/>
      <c r="AC6">
        <v>0</v>
      </c>
    </row>
    <row r="7" spans="1:29">
      <c r="C7" s="75"/>
      <c r="D7" s="76"/>
      <c r="E7" s="76"/>
      <c r="F7" s="76"/>
      <c r="G7" s="77"/>
      <c r="H7" s="80"/>
      <c r="I7" s="80"/>
      <c r="K7" s="71"/>
      <c r="L7" s="71"/>
      <c r="M7" s="71"/>
      <c r="N7" s="71"/>
      <c r="O7" s="71"/>
      <c r="P7" s="71"/>
      <c r="Q7" s="71"/>
      <c r="V7" s="3">
        <v>2.2000000000000002</v>
      </c>
      <c r="W7" s="4" t="s">
        <v>30</v>
      </c>
      <c r="X7" s="52">
        <v>6.6</v>
      </c>
      <c r="Y7" s="52">
        <v>4.3</v>
      </c>
      <c r="Z7" s="54" t="s">
        <v>74</v>
      </c>
      <c r="AA7" s="54"/>
      <c r="AB7" s="55"/>
      <c r="AC7">
        <v>0</v>
      </c>
    </row>
    <row r="8" spans="1:29">
      <c r="H8" s="78"/>
      <c r="I8" s="78"/>
      <c r="K8" s="71"/>
      <c r="L8" s="71"/>
      <c r="M8" s="71"/>
      <c r="N8" s="71"/>
      <c r="O8" s="71"/>
      <c r="P8" s="71"/>
      <c r="Q8" s="71"/>
      <c r="V8" s="3">
        <v>3.1</v>
      </c>
      <c r="W8" s="4" t="s">
        <v>31</v>
      </c>
      <c r="X8" s="52">
        <v>12.5</v>
      </c>
      <c r="Y8" s="52">
        <v>8.1</v>
      </c>
      <c r="Z8" s="54"/>
      <c r="AA8" s="54" t="s">
        <v>74</v>
      </c>
      <c r="AB8" s="55"/>
      <c r="AC8">
        <v>2</v>
      </c>
    </row>
    <row r="9" spans="1:29" ht="15.75" thickBot="1">
      <c r="A9" s="7" t="s">
        <v>24</v>
      </c>
      <c r="H9" s="78"/>
      <c r="I9" s="78"/>
      <c r="K9" s="71"/>
      <c r="L9" s="71"/>
      <c r="M9" s="71"/>
      <c r="N9" s="71"/>
      <c r="O9" s="71"/>
      <c r="P9" s="71"/>
      <c r="Q9" s="71"/>
      <c r="V9" s="3">
        <v>3.2</v>
      </c>
      <c r="W9" s="4" t="s">
        <v>32</v>
      </c>
      <c r="X9" s="52">
        <v>9.8000000000000007</v>
      </c>
      <c r="Y9" s="52">
        <v>6.4</v>
      </c>
      <c r="Z9" s="54"/>
      <c r="AA9" s="54" t="s">
        <v>74</v>
      </c>
      <c r="AB9" s="55"/>
      <c r="AC9">
        <v>2</v>
      </c>
    </row>
    <row r="10" spans="1:29">
      <c r="A10" s="26" t="s">
        <v>0</v>
      </c>
      <c r="B10" s="27"/>
      <c r="C10" s="27"/>
      <c r="D10" s="27"/>
      <c r="E10" s="27"/>
      <c r="F10" s="27"/>
      <c r="G10" s="27" t="s">
        <v>95</v>
      </c>
      <c r="H10" s="81"/>
      <c r="I10" s="82"/>
      <c r="J10" s="50">
        <f>SUM(C19:C103)</f>
        <v>300</v>
      </c>
      <c r="K10" s="32" t="s">
        <v>19</v>
      </c>
      <c r="L10" s="71"/>
      <c r="M10" s="71"/>
      <c r="N10" s="71"/>
      <c r="O10" s="71"/>
      <c r="P10" s="71"/>
      <c r="Q10" s="71"/>
      <c r="V10" s="3">
        <v>3.3</v>
      </c>
      <c r="W10" s="4" t="s">
        <v>33</v>
      </c>
      <c r="X10" s="52">
        <v>12.5</v>
      </c>
      <c r="Y10" s="52">
        <v>8.1</v>
      </c>
      <c r="Z10" s="54"/>
      <c r="AA10" s="54" t="s">
        <v>74</v>
      </c>
      <c r="AB10" s="55"/>
      <c r="AC10">
        <v>2</v>
      </c>
    </row>
    <row r="11" spans="1:29">
      <c r="A11" s="28" t="s">
        <v>1</v>
      </c>
      <c r="B11" s="29"/>
      <c r="C11" s="29"/>
      <c r="D11" s="29"/>
      <c r="E11" s="29"/>
      <c r="F11" s="29"/>
      <c r="G11" s="29" t="s">
        <v>96</v>
      </c>
      <c r="H11" s="81"/>
      <c r="I11" s="82"/>
      <c r="J11" s="51">
        <f>SUM(P19:P103)</f>
        <v>2020</v>
      </c>
      <c r="K11" s="34" t="s">
        <v>20</v>
      </c>
      <c r="L11" s="71"/>
      <c r="M11" s="71"/>
      <c r="N11" s="71"/>
      <c r="O11" s="71"/>
      <c r="P11" s="71"/>
      <c r="Q11" s="71"/>
      <c r="V11" s="3">
        <v>3.4</v>
      </c>
      <c r="W11" s="4" t="s">
        <v>34</v>
      </c>
      <c r="X11" s="52">
        <v>7.1</v>
      </c>
      <c r="Y11" s="52">
        <v>4.5999999999999996</v>
      </c>
      <c r="Z11" s="54" t="s">
        <v>74</v>
      </c>
      <c r="AA11" s="54"/>
      <c r="AB11" s="55"/>
      <c r="AC11">
        <v>0</v>
      </c>
    </row>
    <row r="12" spans="1:29">
      <c r="A12" s="28" t="s">
        <v>82</v>
      </c>
      <c r="B12" s="29"/>
      <c r="C12" s="29"/>
      <c r="D12" s="29"/>
      <c r="E12" s="29"/>
      <c r="F12" s="29"/>
      <c r="G12" s="29" t="s">
        <v>97</v>
      </c>
      <c r="H12" s="83"/>
      <c r="I12" s="82"/>
      <c r="J12" s="68">
        <f>J11/J10</f>
        <v>6.7333333333333334</v>
      </c>
      <c r="K12" s="34" t="s">
        <v>81</v>
      </c>
      <c r="L12" s="71"/>
      <c r="M12" s="71"/>
      <c r="N12" s="71"/>
      <c r="O12" s="71"/>
      <c r="P12" s="71"/>
      <c r="Q12" s="71"/>
      <c r="V12" s="3" t="s">
        <v>74</v>
      </c>
      <c r="W12" s="4"/>
      <c r="X12" s="52">
        <v>0</v>
      </c>
      <c r="Y12" s="52">
        <v>0</v>
      </c>
      <c r="Z12" s="54"/>
      <c r="AA12" s="54"/>
      <c r="AB12" s="55"/>
    </row>
    <row r="13" spans="1:29">
      <c r="A13" s="28" t="s">
        <v>101</v>
      </c>
      <c r="B13" s="29"/>
      <c r="C13" s="29"/>
      <c r="D13" s="29"/>
      <c r="E13" s="29"/>
      <c r="F13" s="29"/>
      <c r="G13" s="29" t="s">
        <v>98</v>
      </c>
      <c r="H13" s="83"/>
      <c r="I13" s="82"/>
      <c r="J13" s="68">
        <f>SUMPRODUCT(C19:C103,J19:J103)/J10</f>
        <v>6.2166666666666668</v>
      </c>
      <c r="K13" s="34" t="s">
        <v>81</v>
      </c>
      <c r="L13" s="71"/>
      <c r="M13" s="71"/>
      <c r="N13" s="71"/>
      <c r="O13" s="71"/>
      <c r="P13" s="71"/>
      <c r="Q13" s="71"/>
      <c r="V13" s="3">
        <v>4.0999999999999996</v>
      </c>
      <c r="W13" s="4" t="s">
        <v>35</v>
      </c>
      <c r="X13" s="52">
        <v>11</v>
      </c>
      <c r="Y13" s="52">
        <v>7.2</v>
      </c>
      <c r="Z13" s="54"/>
      <c r="AA13" s="54" t="s">
        <v>74</v>
      </c>
      <c r="AB13" s="55"/>
      <c r="AC13">
        <v>2</v>
      </c>
    </row>
    <row r="14" spans="1:29" ht="15.75" thickBot="1">
      <c r="A14" s="30" t="s">
        <v>2</v>
      </c>
      <c r="B14" s="31"/>
      <c r="C14" s="31"/>
      <c r="D14" s="31"/>
      <c r="E14" s="31"/>
      <c r="F14" s="31"/>
      <c r="G14" s="31" t="s">
        <v>99</v>
      </c>
      <c r="H14" s="84"/>
      <c r="I14" s="82"/>
      <c r="J14" s="49" t="str">
        <f>IF(J12=0,"",IF(J12&lt;J13,"erfüllt","nicht i.O."))</f>
        <v>nicht i.O.</v>
      </c>
      <c r="K14" s="35"/>
      <c r="L14" s="71"/>
      <c r="M14" s="71"/>
      <c r="N14" s="71"/>
      <c r="O14" s="71"/>
      <c r="P14" s="71"/>
      <c r="Q14" s="71"/>
      <c r="V14" s="3">
        <v>4.2</v>
      </c>
      <c r="W14" s="4" t="s">
        <v>36</v>
      </c>
      <c r="X14" s="52">
        <v>7.5</v>
      </c>
      <c r="Y14" s="52">
        <v>4.9000000000000004</v>
      </c>
      <c r="Z14" s="54"/>
      <c r="AA14" s="54" t="s">
        <v>74</v>
      </c>
      <c r="AB14" s="55"/>
      <c r="AC14">
        <v>2</v>
      </c>
    </row>
    <row r="15" spans="1:29">
      <c r="G15" s="86"/>
      <c r="H15" s="78"/>
      <c r="I15" s="78"/>
      <c r="V15" s="3">
        <v>4.3</v>
      </c>
      <c r="W15" s="4" t="s">
        <v>37</v>
      </c>
      <c r="X15" s="52">
        <v>5.9</v>
      </c>
      <c r="Y15" s="52">
        <v>3.8</v>
      </c>
      <c r="Z15" s="54"/>
      <c r="AA15" s="54" t="s">
        <v>74</v>
      </c>
      <c r="AB15" s="55"/>
      <c r="AC15">
        <v>2</v>
      </c>
    </row>
    <row r="16" spans="1:29" ht="15.75" thickBot="1">
      <c r="A16" s="7" t="s">
        <v>9</v>
      </c>
      <c r="B16" s="7"/>
      <c r="C16" s="7"/>
      <c r="D16" s="7"/>
      <c r="E16" s="7"/>
      <c r="M16" s="7" t="s">
        <v>80</v>
      </c>
      <c r="P16" s="404" t="s">
        <v>14</v>
      </c>
      <c r="Q16" s="405"/>
      <c r="R16" s="406"/>
      <c r="V16" s="3">
        <v>4.4000000000000004</v>
      </c>
      <c r="W16" s="4" t="s">
        <v>38</v>
      </c>
      <c r="X16" s="52">
        <v>9.8000000000000007</v>
      </c>
      <c r="Y16" s="52">
        <v>6.4</v>
      </c>
      <c r="Z16" s="54"/>
      <c r="AA16" s="54" t="s">
        <v>74</v>
      </c>
      <c r="AB16" s="55"/>
      <c r="AC16">
        <v>2</v>
      </c>
    </row>
    <row r="17" spans="1:29" ht="63" customHeight="1">
      <c r="A17" s="8" t="s">
        <v>3</v>
      </c>
      <c r="B17" s="9" t="s">
        <v>12</v>
      </c>
      <c r="C17" s="61" t="s">
        <v>92</v>
      </c>
      <c r="D17" s="61" t="s">
        <v>91</v>
      </c>
      <c r="E17" s="87" t="s">
        <v>93</v>
      </c>
      <c r="F17" s="9" t="s">
        <v>18</v>
      </c>
      <c r="G17" s="9"/>
      <c r="H17" s="61" t="s">
        <v>84</v>
      </c>
      <c r="I17" s="61" t="s">
        <v>85</v>
      </c>
      <c r="J17" s="72" t="s">
        <v>90</v>
      </c>
      <c r="K17" s="85" t="s">
        <v>102</v>
      </c>
      <c r="M17" s="8" t="s">
        <v>3</v>
      </c>
      <c r="N17" s="61" t="s">
        <v>89</v>
      </c>
      <c r="O17" s="72" t="s">
        <v>87</v>
      </c>
      <c r="P17" s="72" t="s">
        <v>94</v>
      </c>
      <c r="Q17" s="64" t="s">
        <v>77</v>
      </c>
      <c r="R17" s="64" t="s">
        <v>78</v>
      </c>
      <c r="S17" s="69" t="s">
        <v>83</v>
      </c>
      <c r="T17" s="58"/>
      <c r="U17" s="58"/>
      <c r="V17" s="3">
        <v>4.5</v>
      </c>
      <c r="W17" s="4" t="s">
        <v>39</v>
      </c>
      <c r="X17" s="52">
        <v>11</v>
      </c>
      <c r="Y17" s="52">
        <v>7.2</v>
      </c>
      <c r="Z17" s="54"/>
      <c r="AA17" s="54" t="s">
        <v>74</v>
      </c>
      <c r="AB17" s="55"/>
      <c r="AC17">
        <v>2</v>
      </c>
    </row>
    <row r="18" spans="1:29" ht="15.75" thickBot="1">
      <c r="A18" s="17"/>
      <c r="B18" s="12"/>
      <c r="C18" s="18" t="s">
        <v>13</v>
      </c>
      <c r="D18" s="407" t="s">
        <v>86</v>
      </c>
      <c r="E18" s="408"/>
      <c r="F18" s="38" t="s">
        <v>3</v>
      </c>
      <c r="G18" s="12" t="s">
        <v>8</v>
      </c>
      <c r="H18" s="12"/>
      <c r="I18" s="12"/>
      <c r="J18" s="18" t="s">
        <v>10</v>
      </c>
      <c r="K18" s="19" t="s">
        <v>11</v>
      </c>
      <c r="M18" s="17"/>
      <c r="N18" s="12"/>
      <c r="O18" s="18" t="s">
        <v>11</v>
      </c>
      <c r="P18" s="18" t="s">
        <v>11</v>
      </c>
      <c r="Q18" s="18" t="s">
        <v>88</v>
      </c>
      <c r="R18" s="18" t="s">
        <v>11</v>
      </c>
      <c r="S18" s="18" t="s">
        <v>79</v>
      </c>
      <c r="T18" s="59"/>
      <c r="U18" s="59"/>
      <c r="V18" s="3">
        <v>5.0999999999999996</v>
      </c>
      <c r="W18" s="4" t="s">
        <v>40</v>
      </c>
      <c r="X18" s="52">
        <v>14.9</v>
      </c>
      <c r="Y18" s="52">
        <v>9.6999999999999993</v>
      </c>
      <c r="Z18" s="54" t="s">
        <v>74</v>
      </c>
      <c r="AA18" s="54"/>
      <c r="AB18" s="55"/>
      <c r="AC18">
        <v>0</v>
      </c>
    </row>
    <row r="19" spans="1:29">
      <c r="A19" s="20">
        <v>1</v>
      </c>
      <c r="B19" s="21" t="s">
        <v>103</v>
      </c>
      <c r="C19" s="42">
        <v>100</v>
      </c>
      <c r="D19" s="73">
        <v>1</v>
      </c>
      <c r="E19" s="73">
        <v>0</v>
      </c>
      <c r="F19" s="39">
        <v>2.2000000000000002</v>
      </c>
      <c r="G19" s="14" t="str">
        <f t="shared" ref="G19:G82" si="0">VLOOKUP(F19,$V$6:$Y$49,2,FALSE)</f>
        <v>Empfang, Lobby</v>
      </c>
      <c r="H19" s="70">
        <f t="shared" ref="H19:H26" si="1">VLOOKUP(F19,$V$6:$AC$49,8,FALSE)</f>
        <v>0</v>
      </c>
      <c r="I19" s="70">
        <f>IF(H19=1,H19+1-(2*D19+E19),H19-(D19+E19))</f>
        <v>-1</v>
      </c>
      <c r="J19" s="15">
        <f>(((VLOOKUP(F19,$V$6:$Y$49,3,FALSE))-(VLOOKUP(F19,$V$6:$Y$49,4,FALSE)))/2+(VLOOKUP(F19,$V$6:$Y$49,4,FALSE)))</f>
        <v>5.4499999999999993</v>
      </c>
      <c r="K19" s="16">
        <f t="shared" ref="K19:K82" si="2">J19*C19</f>
        <v>544.99999999999989</v>
      </c>
      <c r="M19" s="36">
        <v>1.1000000000000001</v>
      </c>
      <c r="N19" s="37" t="s">
        <v>106</v>
      </c>
      <c r="O19" s="42"/>
      <c r="P19" s="33">
        <f t="shared" ref="P19:P27" si="3">IF(O19&lt;=0,Q19*R19,O19)</f>
        <v>1000</v>
      </c>
      <c r="Q19" s="45">
        <v>10</v>
      </c>
      <c r="R19" s="88">
        <v>100</v>
      </c>
      <c r="S19" s="65">
        <f t="shared" ref="S19:S82" si="4">IF(C19=0,0,P19/C19)</f>
        <v>10</v>
      </c>
      <c r="T19" s="60"/>
      <c r="U19" s="60"/>
      <c r="V19" s="3">
        <v>5.2</v>
      </c>
      <c r="W19" s="4" t="s">
        <v>41</v>
      </c>
      <c r="X19" s="52">
        <v>14.9</v>
      </c>
      <c r="Y19" s="52">
        <v>9.6999999999999993</v>
      </c>
      <c r="Z19" s="54" t="s">
        <v>74</v>
      </c>
      <c r="AA19" s="54"/>
      <c r="AB19" s="55"/>
      <c r="AC19">
        <v>0</v>
      </c>
    </row>
    <row r="20" spans="1:29">
      <c r="A20" s="22">
        <v>2</v>
      </c>
      <c r="B20" s="23" t="s">
        <v>104</v>
      </c>
      <c r="C20" s="43">
        <v>100</v>
      </c>
      <c r="D20" s="74">
        <v>0</v>
      </c>
      <c r="E20" s="73">
        <v>0</v>
      </c>
      <c r="F20" s="40">
        <v>12.1</v>
      </c>
      <c r="G20" s="14" t="str">
        <f t="shared" si="0"/>
        <v>Verkehrsfläche</v>
      </c>
      <c r="H20" s="70">
        <f t="shared" si="1"/>
        <v>1</v>
      </c>
      <c r="I20" s="70">
        <f t="shared" ref="I20:I83" si="5">IF(H20=1,H20+1-(2*D20+E20),H20-(D20+E20))</f>
        <v>2</v>
      </c>
      <c r="J20" s="15">
        <f>(((VLOOKUP(F20,$V$6:$Y$49,3,FALSE))-(VLOOKUP(F20,$V$6:$Y$49,4,FALSE)))/2+(VLOOKUP(F20,$V$6:$Y$49,4,FALSE)))</f>
        <v>2.9</v>
      </c>
      <c r="K20" s="11">
        <f t="shared" si="2"/>
        <v>290</v>
      </c>
      <c r="M20" s="22">
        <v>1.2</v>
      </c>
      <c r="N20" s="23" t="s">
        <v>107</v>
      </c>
      <c r="O20" s="43">
        <v>600</v>
      </c>
      <c r="P20" s="33">
        <f t="shared" si="3"/>
        <v>600</v>
      </c>
      <c r="Q20" s="46"/>
      <c r="R20" s="89"/>
      <c r="S20" s="65">
        <f t="shared" si="4"/>
        <v>6</v>
      </c>
      <c r="T20" s="60"/>
      <c r="U20" s="60"/>
      <c r="V20" s="3">
        <v>5.3</v>
      </c>
      <c r="W20" s="4" t="s">
        <v>42</v>
      </c>
      <c r="X20" s="52">
        <v>12</v>
      </c>
      <c r="Y20" s="52">
        <v>7.8</v>
      </c>
      <c r="Z20" s="54" t="s">
        <v>74</v>
      </c>
      <c r="AA20" s="54"/>
      <c r="AB20" s="55"/>
      <c r="AC20">
        <v>0</v>
      </c>
    </row>
    <row r="21" spans="1:29">
      <c r="A21" s="22">
        <v>3</v>
      </c>
      <c r="B21" s="23" t="s">
        <v>105</v>
      </c>
      <c r="C21" s="43">
        <v>100</v>
      </c>
      <c r="D21" s="73">
        <v>0</v>
      </c>
      <c r="E21" s="73">
        <v>0</v>
      </c>
      <c r="F21" s="40">
        <v>3.1</v>
      </c>
      <c r="G21" s="14" t="str">
        <f t="shared" si="0"/>
        <v>Einzel-, Gruppenbüro</v>
      </c>
      <c r="H21" s="70">
        <f t="shared" si="1"/>
        <v>2</v>
      </c>
      <c r="I21" s="70">
        <f t="shared" si="5"/>
        <v>2</v>
      </c>
      <c r="J21" s="15">
        <f>(((VLOOKUP(F21,$V$6:$Y$49,3,FALSE))-(VLOOKUP(F21,$V$6:$Y$49,4,FALSE)))/2+(VLOOKUP(F21,$V$6:$Y$49,4,FALSE)))</f>
        <v>10.3</v>
      </c>
      <c r="K21" s="11">
        <f t="shared" si="2"/>
        <v>1030</v>
      </c>
      <c r="M21" s="22">
        <v>1.3</v>
      </c>
      <c r="N21" s="23" t="s">
        <v>108</v>
      </c>
      <c r="O21" s="43"/>
      <c r="P21" s="33">
        <f t="shared" si="3"/>
        <v>420</v>
      </c>
      <c r="Q21" s="46">
        <v>20</v>
      </c>
      <c r="R21" s="89">
        <v>21</v>
      </c>
      <c r="S21" s="65">
        <f t="shared" si="4"/>
        <v>4.2</v>
      </c>
      <c r="T21" s="60"/>
      <c r="U21" s="60"/>
      <c r="V21" s="3">
        <v>6.1</v>
      </c>
      <c r="W21" s="4" t="s">
        <v>43</v>
      </c>
      <c r="X21" s="52">
        <v>5.9</v>
      </c>
      <c r="Y21" s="52">
        <v>3.8</v>
      </c>
      <c r="Z21" s="54"/>
      <c r="AA21" s="54" t="s">
        <v>74</v>
      </c>
      <c r="AB21" s="55"/>
      <c r="AC21">
        <v>2</v>
      </c>
    </row>
    <row r="22" spans="1:29">
      <c r="A22" s="20"/>
      <c r="B22" s="23"/>
      <c r="C22" s="43"/>
      <c r="D22" s="73">
        <v>0</v>
      </c>
      <c r="E22" s="73">
        <v>0</v>
      </c>
      <c r="F22" s="40" t="s">
        <v>74</v>
      </c>
      <c r="G22" s="14">
        <f t="shared" si="0"/>
        <v>0</v>
      </c>
      <c r="H22" s="70">
        <f t="shared" si="1"/>
        <v>0</v>
      </c>
      <c r="I22" s="70">
        <f t="shared" si="5"/>
        <v>0</v>
      </c>
      <c r="J22" s="15">
        <f t="shared" ref="J22:J82" si="6">IF(I22&lt;=0,VLOOKUP(F22,$V$6:$Y$49,3,FALSE),IF(I22=2,(VLOOKUP(F22,$V$6:$Y$49,4,FALSE)),IF(I22=1,(((VLOOKUP(F22,$V$6:$Y$49,3,FALSE))-(VLOOKUP(F22,$V$6:$Y$49,4,FALSE)))/2+(VLOOKUP(F22,$V$6:$Y$49,4,FALSE))))))</f>
        <v>0</v>
      </c>
      <c r="K22" s="11">
        <f t="shared" si="2"/>
        <v>0</v>
      </c>
      <c r="M22" s="22"/>
      <c r="N22" s="23"/>
      <c r="O22" s="43"/>
      <c r="P22" s="33">
        <f t="shared" si="3"/>
        <v>0</v>
      </c>
      <c r="Q22" s="46"/>
      <c r="R22" s="89"/>
      <c r="S22" s="65">
        <f t="shared" si="4"/>
        <v>0</v>
      </c>
      <c r="T22" s="60"/>
      <c r="U22" s="60"/>
      <c r="V22" s="3">
        <v>6.2</v>
      </c>
      <c r="W22" s="4" t="s">
        <v>44</v>
      </c>
      <c r="X22" s="52">
        <v>3.5</v>
      </c>
      <c r="Y22" s="52">
        <v>2.2999999999999998</v>
      </c>
      <c r="Z22" s="54"/>
      <c r="AA22" s="54" t="s">
        <v>74</v>
      </c>
      <c r="AB22" s="55"/>
      <c r="AC22">
        <v>2</v>
      </c>
    </row>
    <row r="23" spans="1:29">
      <c r="A23" s="22"/>
      <c r="B23" s="23"/>
      <c r="C23" s="43"/>
      <c r="D23" s="73">
        <v>0</v>
      </c>
      <c r="E23" s="73">
        <v>0</v>
      </c>
      <c r="F23" s="40" t="s">
        <v>74</v>
      </c>
      <c r="G23" s="14">
        <f t="shared" si="0"/>
        <v>0</v>
      </c>
      <c r="H23" s="70">
        <f t="shared" si="1"/>
        <v>0</v>
      </c>
      <c r="I23" s="70">
        <f t="shared" si="5"/>
        <v>0</v>
      </c>
      <c r="J23" s="15">
        <f t="shared" si="6"/>
        <v>0</v>
      </c>
      <c r="K23" s="11">
        <f t="shared" si="2"/>
        <v>0</v>
      </c>
      <c r="M23" s="22"/>
      <c r="N23" s="23"/>
      <c r="O23" s="43"/>
      <c r="P23" s="33">
        <f t="shared" si="3"/>
        <v>0</v>
      </c>
      <c r="Q23" s="46"/>
      <c r="R23" s="89"/>
      <c r="S23" s="65">
        <f t="shared" si="4"/>
        <v>0</v>
      </c>
      <c r="T23" s="60"/>
      <c r="U23" s="60"/>
      <c r="V23" s="3">
        <v>6.3</v>
      </c>
      <c r="W23" s="4" t="s">
        <v>45</v>
      </c>
      <c r="X23" s="52">
        <v>18.8</v>
      </c>
      <c r="Y23" s="52">
        <v>12.2</v>
      </c>
      <c r="Z23" s="54"/>
      <c r="AA23" s="54"/>
      <c r="AB23" s="55"/>
      <c r="AC23">
        <v>0</v>
      </c>
    </row>
    <row r="24" spans="1:29">
      <c r="A24" s="22"/>
      <c r="B24" s="23"/>
      <c r="C24" s="43"/>
      <c r="D24" s="73">
        <v>0</v>
      </c>
      <c r="E24" s="73">
        <v>0</v>
      </c>
      <c r="F24" s="40" t="s">
        <v>74</v>
      </c>
      <c r="G24" s="14">
        <f t="shared" si="0"/>
        <v>0</v>
      </c>
      <c r="H24" s="70">
        <f t="shared" si="1"/>
        <v>0</v>
      </c>
      <c r="I24" s="70">
        <f t="shared" si="5"/>
        <v>0</v>
      </c>
      <c r="J24" s="15">
        <f t="shared" si="6"/>
        <v>0</v>
      </c>
      <c r="K24" s="11">
        <f t="shared" si="2"/>
        <v>0</v>
      </c>
      <c r="M24" s="22"/>
      <c r="N24" s="23"/>
      <c r="O24" s="43"/>
      <c r="P24" s="33">
        <f t="shared" si="3"/>
        <v>0</v>
      </c>
      <c r="Q24" s="46"/>
      <c r="R24" s="89"/>
      <c r="S24" s="65">
        <f t="shared" si="4"/>
        <v>0</v>
      </c>
      <c r="T24" s="60"/>
      <c r="U24" s="60"/>
      <c r="V24" s="3">
        <v>6.4</v>
      </c>
      <c r="W24" s="4" t="s">
        <v>46</v>
      </c>
      <c r="X24" s="52">
        <v>14.7</v>
      </c>
      <c r="Y24" s="52">
        <v>9.5</v>
      </c>
      <c r="Z24" s="54"/>
      <c r="AA24" s="54"/>
      <c r="AB24" s="55"/>
      <c r="AC24">
        <v>0</v>
      </c>
    </row>
    <row r="25" spans="1:29">
      <c r="A25" s="20"/>
      <c r="B25" s="23"/>
      <c r="C25" s="43"/>
      <c r="D25" s="73">
        <v>0</v>
      </c>
      <c r="E25" s="73">
        <v>0</v>
      </c>
      <c r="F25" s="40" t="s">
        <v>74</v>
      </c>
      <c r="G25" s="14">
        <f t="shared" si="0"/>
        <v>0</v>
      </c>
      <c r="H25" s="70">
        <f t="shared" si="1"/>
        <v>0</v>
      </c>
      <c r="I25" s="70">
        <f t="shared" si="5"/>
        <v>0</v>
      </c>
      <c r="J25" s="15">
        <f t="shared" si="6"/>
        <v>0</v>
      </c>
      <c r="K25" s="11">
        <f t="shared" si="2"/>
        <v>0</v>
      </c>
      <c r="M25" s="22"/>
      <c r="N25" s="23"/>
      <c r="O25" s="43"/>
      <c r="P25" s="33">
        <f t="shared" si="3"/>
        <v>0</v>
      </c>
      <c r="Q25" s="46"/>
      <c r="R25" s="89"/>
      <c r="S25" s="65">
        <f t="shared" si="4"/>
        <v>0</v>
      </c>
      <c r="T25" s="60"/>
      <c r="U25" s="60"/>
      <c r="V25" s="3">
        <v>7.1</v>
      </c>
      <c r="W25" s="4" t="s">
        <v>47</v>
      </c>
      <c r="X25" s="52">
        <v>7</v>
      </c>
      <c r="Y25" s="52">
        <v>4.5</v>
      </c>
      <c r="Z25" s="54"/>
      <c r="AA25" s="54"/>
      <c r="AB25" s="55"/>
      <c r="AC25">
        <v>0</v>
      </c>
    </row>
    <row r="26" spans="1:29">
      <c r="A26" s="22"/>
      <c r="B26" s="23"/>
      <c r="C26" s="43"/>
      <c r="D26" s="73">
        <v>0</v>
      </c>
      <c r="E26" s="73">
        <v>0</v>
      </c>
      <c r="F26" s="40" t="s">
        <v>74</v>
      </c>
      <c r="G26" s="14">
        <f t="shared" si="0"/>
        <v>0</v>
      </c>
      <c r="H26" s="70">
        <f t="shared" si="1"/>
        <v>0</v>
      </c>
      <c r="I26" s="70">
        <f t="shared" si="5"/>
        <v>0</v>
      </c>
      <c r="J26" s="15">
        <f t="shared" si="6"/>
        <v>0</v>
      </c>
      <c r="K26" s="11">
        <f t="shared" si="2"/>
        <v>0</v>
      </c>
      <c r="M26" s="22"/>
      <c r="N26" s="23"/>
      <c r="O26" s="43"/>
      <c r="P26" s="33">
        <f t="shared" si="3"/>
        <v>0</v>
      </c>
      <c r="Q26" s="46"/>
      <c r="R26" s="89"/>
      <c r="S26" s="65">
        <f t="shared" si="4"/>
        <v>0</v>
      </c>
      <c r="T26" s="60"/>
      <c r="U26" s="60"/>
      <c r="V26" s="3">
        <v>7.2</v>
      </c>
      <c r="W26" s="4" t="s">
        <v>48</v>
      </c>
      <c r="X26" s="52">
        <v>7</v>
      </c>
      <c r="Y26" s="52">
        <v>4.5</v>
      </c>
      <c r="Z26" s="54"/>
      <c r="AA26" s="54"/>
      <c r="AB26" s="55"/>
      <c r="AC26">
        <v>0</v>
      </c>
    </row>
    <row r="27" spans="1:29">
      <c r="A27" s="22"/>
      <c r="B27" s="23"/>
      <c r="C27" s="43"/>
      <c r="D27" s="73">
        <v>0</v>
      </c>
      <c r="E27" s="73">
        <v>0</v>
      </c>
      <c r="F27" s="40" t="s">
        <v>74</v>
      </c>
      <c r="G27" s="14">
        <f t="shared" si="0"/>
        <v>0</v>
      </c>
      <c r="H27" s="70"/>
      <c r="I27" s="70">
        <f t="shared" si="5"/>
        <v>0</v>
      </c>
      <c r="J27" s="15">
        <f t="shared" si="6"/>
        <v>0</v>
      </c>
      <c r="K27" s="11">
        <f t="shared" si="2"/>
        <v>0</v>
      </c>
      <c r="M27" s="22"/>
      <c r="N27" s="23"/>
      <c r="O27" s="43"/>
      <c r="P27" s="33">
        <f t="shared" si="3"/>
        <v>0</v>
      </c>
      <c r="Q27" s="46"/>
      <c r="R27" s="89"/>
      <c r="S27" s="65">
        <f t="shared" si="4"/>
        <v>0</v>
      </c>
      <c r="T27" s="60"/>
      <c r="U27" s="60"/>
      <c r="V27" s="3">
        <v>7.3</v>
      </c>
      <c r="W27" s="4" t="s">
        <v>49</v>
      </c>
      <c r="X27" s="52">
        <v>7</v>
      </c>
      <c r="Y27" s="52">
        <v>4.5</v>
      </c>
      <c r="Z27" s="54"/>
      <c r="AA27" s="54"/>
      <c r="AB27" s="55"/>
      <c r="AC27">
        <v>0</v>
      </c>
    </row>
    <row r="28" spans="1:29">
      <c r="A28" s="20"/>
      <c r="B28" s="23"/>
      <c r="C28" s="43"/>
      <c r="D28" s="73">
        <v>0</v>
      </c>
      <c r="E28" s="73">
        <v>0</v>
      </c>
      <c r="F28" s="40" t="s">
        <v>74</v>
      </c>
      <c r="G28" s="14">
        <f t="shared" si="0"/>
        <v>0</v>
      </c>
      <c r="H28" s="70">
        <f t="shared" ref="H28:H91" si="7">VLOOKUP(F28,$V$6:$AC$49,8,FALSE)</f>
        <v>0</v>
      </c>
      <c r="I28" s="70">
        <f t="shared" si="5"/>
        <v>0</v>
      </c>
      <c r="J28" s="15">
        <f t="shared" si="6"/>
        <v>0</v>
      </c>
      <c r="K28" s="11">
        <f t="shared" si="2"/>
        <v>0</v>
      </c>
      <c r="M28" s="22"/>
      <c r="N28" s="23"/>
      <c r="O28" s="43"/>
      <c r="P28" s="33">
        <f t="shared" ref="P28:P91" si="8">IF(O28&gt;=0,Q28*R28,O28)</f>
        <v>0</v>
      </c>
      <c r="Q28" s="46"/>
      <c r="R28" s="89"/>
      <c r="S28" s="65">
        <f t="shared" si="4"/>
        <v>0</v>
      </c>
      <c r="T28" s="60"/>
      <c r="U28" s="60"/>
      <c r="V28" s="3">
        <v>8.1</v>
      </c>
      <c r="W28" s="4" t="s">
        <v>50</v>
      </c>
      <c r="X28" s="52">
        <v>6.8</v>
      </c>
      <c r="Y28" s="52">
        <v>4.4000000000000004</v>
      </c>
      <c r="Z28" s="54"/>
      <c r="AA28" s="54"/>
      <c r="AB28" s="55"/>
      <c r="AC28">
        <v>0</v>
      </c>
    </row>
    <row r="29" spans="1:29">
      <c r="A29" s="22"/>
      <c r="B29" s="23"/>
      <c r="C29" s="43"/>
      <c r="D29" s="73">
        <v>0</v>
      </c>
      <c r="E29" s="73">
        <v>0</v>
      </c>
      <c r="F29" s="40" t="s">
        <v>74</v>
      </c>
      <c r="G29" s="14">
        <f t="shared" si="0"/>
        <v>0</v>
      </c>
      <c r="H29" s="70">
        <f t="shared" si="7"/>
        <v>0</v>
      </c>
      <c r="I29" s="70">
        <f t="shared" si="5"/>
        <v>0</v>
      </c>
      <c r="J29" s="15">
        <f t="shared" si="6"/>
        <v>0</v>
      </c>
      <c r="K29" s="11">
        <f t="shared" si="2"/>
        <v>0</v>
      </c>
      <c r="M29" s="22"/>
      <c r="N29" s="23"/>
      <c r="O29" s="43"/>
      <c r="P29" s="33">
        <f t="shared" si="8"/>
        <v>0</v>
      </c>
      <c r="Q29" s="46"/>
      <c r="R29" s="89"/>
      <c r="S29" s="65">
        <f t="shared" si="4"/>
        <v>0</v>
      </c>
      <c r="T29" s="60"/>
      <c r="U29" s="60"/>
      <c r="V29" s="3">
        <v>8.1999999999999993</v>
      </c>
      <c r="W29" s="4" t="s">
        <v>51</v>
      </c>
      <c r="X29" s="52">
        <v>12.5</v>
      </c>
      <c r="Y29" s="52">
        <v>8.1</v>
      </c>
      <c r="Z29" s="54"/>
      <c r="AA29" s="54"/>
      <c r="AB29" s="55"/>
      <c r="AC29">
        <v>0</v>
      </c>
    </row>
    <row r="30" spans="1:29">
      <c r="A30" s="22"/>
      <c r="B30" s="23"/>
      <c r="C30" s="43"/>
      <c r="D30" s="73">
        <v>0</v>
      </c>
      <c r="E30" s="73">
        <v>0</v>
      </c>
      <c r="F30" s="40" t="s">
        <v>74</v>
      </c>
      <c r="G30" s="14">
        <f t="shared" si="0"/>
        <v>0</v>
      </c>
      <c r="H30" s="70">
        <f t="shared" si="7"/>
        <v>0</v>
      </c>
      <c r="I30" s="70">
        <f t="shared" si="5"/>
        <v>0</v>
      </c>
      <c r="J30" s="15">
        <f t="shared" si="6"/>
        <v>0</v>
      </c>
      <c r="K30" s="11">
        <f t="shared" si="2"/>
        <v>0</v>
      </c>
      <c r="M30" s="22"/>
      <c r="N30" s="23"/>
      <c r="O30" s="43"/>
      <c r="P30" s="33">
        <f t="shared" si="8"/>
        <v>0</v>
      </c>
      <c r="Q30" s="46"/>
      <c r="R30" s="89"/>
      <c r="S30" s="65">
        <f t="shared" si="4"/>
        <v>0</v>
      </c>
      <c r="T30" s="60"/>
      <c r="U30" s="60"/>
      <c r="V30" s="3">
        <v>8.3000000000000007</v>
      </c>
      <c r="W30" s="4" t="s">
        <v>52</v>
      </c>
      <c r="X30" s="52">
        <v>12.5</v>
      </c>
      <c r="Y30" s="52">
        <v>8.1</v>
      </c>
      <c r="Z30" s="54"/>
      <c r="AA30" s="54"/>
      <c r="AB30" s="55"/>
      <c r="AC30">
        <v>0</v>
      </c>
    </row>
    <row r="31" spans="1:29">
      <c r="A31" s="20"/>
      <c r="B31" s="23"/>
      <c r="C31" s="43"/>
      <c r="D31" s="73">
        <v>0</v>
      </c>
      <c r="E31" s="73">
        <v>0</v>
      </c>
      <c r="F31" s="40" t="s">
        <v>74</v>
      </c>
      <c r="G31" s="14">
        <f t="shared" si="0"/>
        <v>0</v>
      </c>
      <c r="H31" s="70">
        <f t="shared" si="7"/>
        <v>0</v>
      </c>
      <c r="I31" s="70">
        <f t="shared" si="5"/>
        <v>0</v>
      </c>
      <c r="J31" s="15">
        <f t="shared" si="6"/>
        <v>0</v>
      </c>
      <c r="K31" s="11">
        <f t="shared" si="2"/>
        <v>0</v>
      </c>
      <c r="M31" s="22"/>
      <c r="N31" s="23"/>
      <c r="O31" s="43"/>
      <c r="P31" s="33">
        <f t="shared" si="8"/>
        <v>0</v>
      </c>
      <c r="Q31" s="46"/>
      <c r="R31" s="89"/>
      <c r="S31" s="65">
        <f t="shared" si="4"/>
        <v>0</v>
      </c>
      <c r="T31" s="60"/>
      <c r="U31" s="60"/>
      <c r="V31" s="3">
        <v>9.1</v>
      </c>
      <c r="W31" s="62" t="s">
        <v>4</v>
      </c>
      <c r="X31" s="52">
        <v>7</v>
      </c>
      <c r="Y31" s="52">
        <v>4.5</v>
      </c>
      <c r="Z31" s="54"/>
      <c r="AA31" s="54" t="s">
        <v>74</v>
      </c>
      <c r="AB31" s="55"/>
      <c r="AC31">
        <v>2</v>
      </c>
    </row>
    <row r="32" spans="1:29">
      <c r="A32" s="22"/>
      <c r="B32" s="23"/>
      <c r="C32" s="43"/>
      <c r="D32" s="73">
        <v>0</v>
      </c>
      <c r="E32" s="73">
        <v>0</v>
      </c>
      <c r="F32" s="40" t="s">
        <v>74</v>
      </c>
      <c r="G32" s="14">
        <f t="shared" si="0"/>
        <v>0</v>
      </c>
      <c r="H32" s="70">
        <f t="shared" si="7"/>
        <v>0</v>
      </c>
      <c r="I32" s="70">
        <f t="shared" si="5"/>
        <v>0</v>
      </c>
      <c r="J32" s="15">
        <f t="shared" si="6"/>
        <v>0</v>
      </c>
      <c r="K32" s="11">
        <f t="shared" si="2"/>
        <v>0</v>
      </c>
      <c r="M32" s="22"/>
      <c r="N32" s="23"/>
      <c r="O32" s="43"/>
      <c r="P32" s="33">
        <f t="shared" si="8"/>
        <v>0</v>
      </c>
      <c r="Q32" s="46"/>
      <c r="R32" s="89"/>
      <c r="S32" s="65">
        <f t="shared" si="4"/>
        <v>0</v>
      </c>
      <c r="T32" s="60"/>
      <c r="U32" s="60"/>
      <c r="V32" s="3">
        <v>9.1999999999999993</v>
      </c>
      <c r="W32" s="62" t="s">
        <v>5</v>
      </c>
      <c r="X32" s="52">
        <v>11.6</v>
      </c>
      <c r="Y32" s="52">
        <v>7.5</v>
      </c>
      <c r="Z32" s="54"/>
      <c r="AA32" s="54" t="s">
        <v>74</v>
      </c>
      <c r="AB32" s="55"/>
      <c r="AC32">
        <v>2</v>
      </c>
    </row>
    <row r="33" spans="1:29">
      <c r="A33" s="22"/>
      <c r="B33" s="23"/>
      <c r="C33" s="43"/>
      <c r="D33" s="73">
        <v>0</v>
      </c>
      <c r="E33" s="73">
        <v>0</v>
      </c>
      <c r="F33" s="40" t="s">
        <v>74</v>
      </c>
      <c r="G33" s="14">
        <f t="shared" si="0"/>
        <v>0</v>
      </c>
      <c r="H33" s="54">
        <f t="shared" si="7"/>
        <v>0</v>
      </c>
      <c r="I33" s="70">
        <f t="shared" si="5"/>
        <v>0</v>
      </c>
      <c r="J33" s="15">
        <f t="shared" si="6"/>
        <v>0</v>
      </c>
      <c r="K33" s="11">
        <f t="shared" si="2"/>
        <v>0</v>
      </c>
      <c r="M33" s="22"/>
      <c r="N33" s="23"/>
      <c r="O33" s="43"/>
      <c r="P33" s="33">
        <f t="shared" si="8"/>
        <v>0</v>
      </c>
      <c r="Q33" s="46"/>
      <c r="R33" s="89"/>
      <c r="S33" s="65">
        <f t="shared" si="4"/>
        <v>0</v>
      </c>
      <c r="T33" s="60"/>
      <c r="U33" s="60"/>
      <c r="V33" s="3">
        <v>9.3000000000000007</v>
      </c>
      <c r="W33" s="4" t="s">
        <v>53</v>
      </c>
      <c r="X33" s="52">
        <v>12.8</v>
      </c>
      <c r="Y33" s="52">
        <v>8.3000000000000007</v>
      </c>
      <c r="Z33" s="54" t="s">
        <v>74</v>
      </c>
      <c r="AA33" s="54"/>
      <c r="AB33" s="55"/>
      <c r="AC33">
        <v>0</v>
      </c>
    </row>
    <row r="34" spans="1:29">
      <c r="A34" s="20"/>
      <c r="B34" s="23"/>
      <c r="C34" s="43"/>
      <c r="D34" s="73">
        <v>0</v>
      </c>
      <c r="E34" s="73">
        <v>0</v>
      </c>
      <c r="F34" s="40" t="s">
        <v>74</v>
      </c>
      <c r="G34" s="14">
        <f t="shared" si="0"/>
        <v>0</v>
      </c>
      <c r="H34" s="54">
        <f t="shared" si="7"/>
        <v>0</v>
      </c>
      <c r="I34" s="70">
        <f t="shared" si="5"/>
        <v>0</v>
      </c>
      <c r="J34" s="15">
        <f t="shared" si="6"/>
        <v>0</v>
      </c>
      <c r="K34" s="11">
        <f t="shared" si="2"/>
        <v>0</v>
      </c>
      <c r="M34" s="22"/>
      <c r="N34" s="23"/>
      <c r="O34" s="43"/>
      <c r="P34" s="33">
        <f t="shared" si="8"/>
        <v>0</v>
      </c>
      <c r="Q34" s="46"/>
      <c r="R34" s="89"/>
      <c r="S34" s="65">
        <f t="shared" si="4"/>
        <v>0</v>
      </c>
      <c r="T34" s="60"/>
      <c r="U34" s="60"/>
      <c r="V34" s="3">
        <v>10.1</v>
      </c>
      <c r="W34" s="4" t="s">
        <v>54</v>
      </c>
      <c r="X34" s="52">
        <v>7.3</v>
      </c>
      <c r="Y34" s="52">
        <v>4.7</v>
      </c>
      <c r="Z34" s="54"/>
      <c r="AA34" s="54" t="s">
        <v>74</v>
      </c>
      <c r="AB34" s="55"/>
      <c r="AC34">
        <v>2</v>
      </c>
    </row>
    <row r="35" spans="1:29">
      <c r="A35" s="22"/>
      <c r="B35" s="23"/>
      <c r="C35" s="43"/>
      <c r="D35" s="73">
        <v>0</v>
      </c>
      <c r="E35" s="73">
        <v>0</v>
      </c>
      <c r="F35" s="40" t="s">
        <v>74</v>
      </c>
      <c r="G35" s="14">
        <f t="shared" si="0"/>
        <v>0</v>
      </c>
      <c r="H35" s="54">
        <f t="shared" si="7"/>
        <v>0</v>
      </c>
      <c r="I35" s="70">
        <f t="shared" si="5"/>
        <v>0</v>
      </c>
      <c r="J35" s="15">
        <f t="shared" si="6"/>
        <v>0</v>
      </c>
      <c r="K35" s="11">
        <f t="shared" si="2"/>
        <v>0</v>
      </c>
      <c r="M35" s="22"/>
      <c r="N35" s="23"/>
      <c r="O35" s="43"/>
      <c r="P35" s="33">
        <f t="shared" si="8"/>
        <v>0</v>
      </c>
      <c r="Q35" s="46"/>
      <c r="R35" s="89"/>
      <c r="S35" s="65">
        <f t="shared" si="4"/>
        <v>0</v>
      </c>
      <c r="T35" s="60"/>
      <c r="U35" s="60"/>
      <c r="V35" s="3">
        <v>11.1</v>
      </c>
      <c r="W35" s="4" t="s">
        <v>55</v>
      </c>
      <c r="X35" s="52">
        <v>11.3</v>
      </c>
      <c r="Y35" s="52">
        <v>7.3</v>
      </c>
      <c r="Z35" s="54"/>
      <c r="AA35" s="54" t="s">
        <v>74</v>
      </c>
      <c r="AB35" s="55"/>
      <c r="AC35">
        <v>2</v>
      </c>
    </row>
    <row r="36" spans="1:29">
      <c r="A36" s="22"/>
      <c r="B36" s="23"/>
      <c r="C36" s="43"/>
      <c r="D36" s="73">
        <v>0</v>
      </c>
      <c r="E36" s="73">
        <v>0</v>
      </c>
      <c r="F36" s="40" t="s">
        <v>74</v>
      </c>
      <c r="G36" s="14">
        <f t="shared" si="0"/>
        <v>0</v>
      </c>
      <c r="H36" s="54">
        <f t="shared" si="7"/>
        <v>0</v>
      </c>
      <c r="I36" s="70">
        <f t="shared" si="5"/>
        <v>0</v>
      </c>
      <c r="J36" s="15">
        <f t="shared" si="6"/>
        <v>0</v>
      </c>
      <c r="K36" s="11">
        <f t="shared" si="2"/>
        <v>0</v>
      </c>
      <c r="M36" s="22"/>
      <c r="N36" s="23"/>
      <c r="O36" s="43"/>
      <c r="P36" s="33">
        <f t="shared" si="8"/>
        <v>0</v>
      </c>
      <c r="Q36" s="46"/>
      <c r="R36" s="89"/>
      <c r="S36" s="65">
        <f t="shared" si="4"/>
        <v>0</v>
      </c>
      <c r="T36" s="60"/>
      <c r="U36" s="60"/>
      <c r="V36" s="3">
        <v>11.2</v>
      </c>
      <c r="W36" s="4" t="s">
        <v>56</v>
      </c>
      <c r="X36" s="52">
        <v>6.4</v>
      </c>
      <c r="Y36" s="52">
        <v>4.0999999999999996</v>
      </c>
      <c r="Z36" s="54"/>
      <c r="AA36" s="54" t="s">
        <v>74</v>
      </c>
      <c r="AB36" s="55"/>
      <c r="AC36">
        <v>2</v>
      </c>
    </row>
    <row r="37" spans="1:29">
      <c r="A37" s="20"/>
      <c r="B37" s="23"/>
      <c r="C37" s="43"/>
      <c r="D37" s="73">
        <v>0</v>
      </c>
      <c r="E37" s="73">
        <v>0</v>
      </c>
      <c r="F37" s="40" t="s">
        <v>74</v>
      </c>
      <c r="G37" s="14">
        <f t="shared" si="0"/>
        <v>0</v>
      </c>
      <c r="H37" s="54">
        <f t="shared" si="7"/>
        <v>0</v>
      </c>
      <c r="I37" s="70">
        <f t="shared" si="5"/>
        <v>0</v>
      </c>
      <c r="J37" s="15">
        <f t="shared" si="6"/>
        <v>0</v>
      </c>
      <c r="K37" s="11">
        <f t="shared" si="2"/>
        <v>0</v>
      </c>
      <c r="M37" s="22"/>
      <c r="N37" s="23"/>
      <c r="O37" s="43"/>
      <c r="P37" s="33">
        <f t="shared" si="8"/>
        <v>0</v>
      </c>
      <c r="Q37" s="46"/>
      <c r="R37" s="89"/>
      <c r="S37" s="65">
        <f t="shared" si="4"/>
        <v>0</v>
      </c>
      <c r="T37" s="60"/>
      <c r="U37" s="60"/>
      <c r="V37" s="3">
        <v>11.3</v>
      </c>
      <c r="W37" s="4" t="s">
        <v>57</v>
      </c>
      <c r="X37" s="52">
        <v>7.3</v>
      </c>
      <c r="Y37" s="52">
        <v>4.7</v>
      </c>
      <c r="Z37" s="54"/>
      <c r="AA37" s="54" t="s">
        <v>74</v>
      </c>
      <c r="AB37" s="55"/>
      <c r="AC37">
        <v>2</v>
      </c>
    </row>
    <row r="38" spans="1:29">
      <c r="A38" s="22"/>
      <c r="B38" s="23"/>
      <c r="C38" s="43"/>
      <c r="D38" s="73">
        <v>0</v>
      </c>
      <c r="E38" s="73">
        <v>0</v>
      </c>
      <c r="F38" s="40" t="s">
        <v>74</v>
      </c>
      <c r="G38" s="14">
        <f t="shared" si="0"/>
        <v>0</v>
      </c>
      <c r="H38" s="54">
        <f t="shared" si="7"/>
        <v>0</v>
      </c>
      <c r="I38" s="70">
        <f t="shared" si="5"/>
        <v>0</v>
      </c>
      <c r="J38" s="15">
        <f t="shared" si="6"/>
        <v>0</v>
      </c>
      <c r="K38" s="11">
        <f t="shared" si="2"/>
        <v>0</v>
      </c>
      <c r="M38" s="22"/>
      <c r="N38" s="23"/>
      <c r="O38" s="43"/>
      <c r="P38" s="33">
        <f t="shared" si="8"/>
        <v>0</v>
      </c>
      <c r="Q38" s="46"/>
      <c r="R38" s="89"/>
      <c r="S38" s="65">
        <f t="shared" si="4"/>
        <v>0</v>
      </c>
      <c r="T38" s="60"/>
      <c r="U38" s="60"/>
      <c r="V38" s="3">
        <v>12.1</v>
      </c>
      <c r="W38" s="4" t="s">
        <v>58</v>
      </c>
      <c r="X38" s="52">
        <v>3.5</v>
      </c>
      <c r="Y38" s="52">
        <v>2.2999999999999998</v>
      </c>
      <c r="Z38" s="54"/>
      <c r="AA38" s="54"/>
      <c r="AB38" s="55" t="s">
        <v>74</v>
      </c>
      <c r="AC38">
        <v>1</v>
      </c>
    </row>
    <row r="39" spans="1:29">
      <c r="A39" s="20"/>
      <c r="B39" s="23"/>
      <c r="C39" s="43"/>
      <c r="D39" s="73">
        <v>0</v>
      </c>
      <c r="E39" s="73">
        <v>0</v>
      </c>
      <c r="F39" s="40" t="s">
        <v>74</v>
      </c>
      <c r="G39" s="14">
        <f t="shared" si="0"/>
        <v>0</v>
      </c>
      <c r="H39" s="54">
        <f t="shared" si="7"/>
        <v>0</v>
      </c>
      <c r="I39" s="70">
        <f t="shared" si="5"/>
        <v>0</v>
      </c>
      <c r="J39" s="15">
        <f t="shared" si="6"/>
        <v>0</v>
      </c>
      <c r="K39" s="11">
        <f t="shared" si="2"/>
        <v>0</v>
      </c>
      <c r="M39" s="22"/>
      <c r="N39" s="23"/>
      <c r="O39" s="43"/>
      <c r="P39" s="33">
        <f t="shared" si="8"/>
        <v>0</v>
      </c>
      <c r="Q39" s="46"/>
      <c r="R39" s="89"/>
      <c r="S39" s="65">
        <f t="shared" si="4"/>
        <v>0</v>
      </c>
      <c r="T39" s="60"/>
      <c r="U39" s="60"/>
      <c r="V39" s="3">
        <v>12.2</v>
      </c>
      <c r="W39" s="4" t="s">
        <v>59</v>
      </c>
      <c r="X39" s="52">
        <v>7.1</v>
      </c>
      <c r="Y39" s="52">
        <v>4.5999999999999996</v>
      </c>
      <c r="Z39" s="54"/>
      <c r="AA39" s="54"/>
      <c r="AB39" s="55" t="s">
        <v>74</v>
      </c>
      <c r="AC39">
        <v>1</v>
      </c>
    </row>
    <row r="40" spans="1:29">
      <c r="A40" s="22"/>
      <c r="B40" s="23"/>
      <c r="C40" s="43"/>
      <c r="D40" s="73">
        <v>0</v>
      </c>
      <c r="E40" s="73">
        <v>0</v>
      </c>
      <c r="F40" s="40" t="s">
        <v>74</v>
      </c>
      <c r="G40" s="14">
        <f t="shared" si="0"/>
        <v>0</v>
      </c>
      <c r="H40" s="54">
        <f t="shared" si="7"/>
        <v>0</v>
      </c>
      <c r="I40" s="70">
        <f t="shared" si="5"/>
        <v>0</v>
      </c>
      <c r="J40" s="15">
        <f t="shared" si="6"/>
        <v>0</v>
      </c>
      <c r="K40" s="11">
        <f t="shared" si="2"/>
        <v>0</v>
      </c>
      <c r="M40" s="22"/>
      <c r="N40" s="23"/>
      <c r="O40" s="43"/>
      <c r="P40" s="33">
        <f t="shared" si="8"/>
        <v>0</v>
      </c>
      <c r="Q40" s="46"/>
      <c r="R40" s="89"/>
      <c r="S40" s="65">
        <f t="shared" si="4"/>
        <v>0</v>
      </c>
      <c r="T40" s="60"/>
      <c r="U40" s="60"/>
      <c r="V40" s="3">
        <v>12.3</v>
      </c>
      <c r="W40" s="4" t="s">
        <v>60</v>
      </c>
      <c r="X40" s="52">
        <v>7.1</v>
      </c>
      <c r="Y40" s="52">
        <v>4.5999999999999996</v>
      </c>
      <c r="Z40" s="54"/>
      <c r="AA40" s="54"/>
      <c r="AB40" s="55" t="s">
        <v>74</v>
      </c>
      <c r="AC40">
        <v>1</v>
      </c>
    </row>
    <row r="41" spans="1:29">
      <c r="A41" s="22"/>
      <c r="B41" s="23"/>
      <c r="C41" s="43"/>
      <c r="D41" s="73">
        <v>0</v>
      </c>
      <c r="E41" s="73">
        <v>0</v>
      </c>
      <c r="F41" s="40" t="s">
        <v>74</v>
      </c>
      <c r="G41" s="14">
        <f t="shared" si="0"/>
        <v>0</v>
      </c>
      <c r="H41" s="54">
        <f t="shared" si="7"/>
        <v>0</v>
      </c>
      <c r="I41" s="70">
        <f t="shared" si="5"/>
        <v>0</v>
      </c>
      <c r="J41" s="15">
        <f t="shared" si="6"/>
        <v>0</v>
      </c>
      <c r="K41" s="11">
        <f t="shared" si="2"/>
        <v>0</v>
      </c>
      <c r="M41" s="22"/>
      <c r="N41" s="23"/>
      <c r="O41" s="43"/>
      <c r="P41" s="33">
        <f t="shared" si="8"/>
        <v>0</v>
      </c>
      <c r="Q41" s="46"/>
      <c r="R41" s="89"/>
      <c r="S41" s="65">
        <f t="shared" si="4"/>
        <v>0</v>
      </c>
      <c r="T41" s="60"/>
      <c r="U41" s="60"/>
      <c r="V41" s="3">
        <v>12.4</v>
      </c>
      <c r="W41" s="4" t="s">
        <v>61</v>
      </c>
      <c r="X41" s="52">
        <v>3</v>
      </c>
      <c r="Y41" s="52">
        <v>1.9</v>
      </c>
      <c r="Z41" s="54"/>
      <c r="AA41" s="54"/>
      <c r="AB41" s="55" t="s">
        <v>74</v>
      </c>
      <c r="AC41">
        <v>1</v>
      </c>
    </row>
    <row r="42" spans="1:29">
      <c r="A42" s="20"/>
      <c r="B42" s="23"/>
      <c r="C42" s="43"/>
      <c r="D42" s="73">
        <v>0</v>
      </c>
      <c r="E42" s="73">
        <v>0</v>
      </c>
      <c r="F42" s="40" t="s">
        <v>74</v>
      </c>
      <c r="G42" s="14">
        <f t="shared" si="0"/>
        <v>0</v>
      </c>
      <c r="H42" s="54">
        <f t="shared" si="7"/>
        <v>0</v>
      </c>
      <c r="I42" s="70">
        <f t="shared" si="5"/>
        <v>0</v>
      </c>
      <c r="J42" s="15">
        <f t="shared" si="6"/>
        <v>0</v>
      </c>
      <c r="K42" s="11">
        <f t="shared" si="2"/>
        <v>0</v>
      </c>
      <c r="M42" s="22"/>
      <c r="N42" s="23"/>
      <c r="O42" s="43"/>
      <c r="P42" s="33">
        <f t="shared" si="8"/>
        <v>0</v>
      </c>
      <c r="Q42" s="46"/>
      <c r="R42" s="89"/>
      <c r="S42" s="65">
        <f t="shared" si="4"/>
        <v>0</v>
      </c>
      <c r="T42" s="60"/>
      <c r="U42" s="60"/>
      <c r="V42" s="3">
        <v>12.5</v>
      </c>
      <c r="W42" s="4" t="s">
        <v>62</v>
      </c>
      <c r="X42" s="52">
        <v>5.0999999999999996</v>
      </c>
      <c r="Y42" s="52">
        <v>3.3</v>
      </c>
      <c r="Z42" s="54"/>
      <c r="AA42" s="54"/>
      <c r="AB42" s="55" t="s">
        <v>74</v>
      </c>
      <c r="AC42">
        <v>1</v>
      </c>
    </row>
    <row r="43" spans="1:29">
      <c r="A43" s="22"/>
      <c r="B43" s="23"/>
      <c r="C43" s="43"/>
      <c r="D43" s="73">
        <v>0</v>
      </c>
      <c r="E43" s="73">
        <v>0</v>
      </c>
      <c r="F43" s="40" t="s">
        <v>74</v>
      </c>
      <c r="G43" s="14">
        <f t="shared" si="0"/>
        <v>0</v>
      </c>
      <c r="H43" s="54">
        <f t="shared" si="7"/>
        <v>0</v>
      </c>
      <c r="I43" s="70">
        <f t="shared" si="5"/>
        <v>0</v>
      </c>
      <c r="J43" s="15">
        <f t="shared" si="6"/>
        <v>0</v>
      </c>
      <c r="K43" s="11">
        <f t="shared" si="2"/>
        <v>0</v>
      </c>
      <c r="M43" s="22"/>
      <c r="N43" s="23"/>
      <c r="O43" s="43"/>
      <c r="P43" s="33">
        <f t="shared" si="8"/>
        <v>0</v>
      </c>
      <c r="Q43" s="46"/>
      <c r="R43" s="89"/>
      <c r="S43" s="65">
        <f t="shared" si="4"/>
        <v>0</v>
      </c>
      <c r="T43" s="60"/>
      <c r="U43" s="60"/>
      <c r="V43" s="3">
        <v>12.6</v>
      </c>
      <c r="W43" s="4" t="s">
        <v>63</v>
      </c>
      <c r="X43" s="52">
        <v>6</v>
      </c>
      <c r="Y43" s="52">
        <v>3.9</v>
      </c>
      <c r="Z43" s="54"/>
      <c r="AA43" s="54"/>
      <c r="AB43" s="55" t="s">
        <v>74</v>
      </c>
      <c r="AC43">
        <v>1</v>
      </c>
    </row>
    <row r="44" spans="1:29">
      <c r="A44" s="22"/>
      <c r="B44" s="23"/>
      <c r="C44" s="43"/>
      <c r="D44" s="73">
        <v>0</v>
      </c>
      <c r="E44" s="73">
        <v>0</v>
      </c>
      <c r="F44" s="40" t="s">
        <v>74</v>
      </c>
      <c r="G44" s="14">
        <f t="shared" si="0"/>
        <v>0</v>
      </c>
      <c r="H44" s="54">
        <f t="shared" si="7"/>
        <v>0</v>
      </c>
      <c r="I44" s="70">
        <f t="shared" si="5"/>
        <v>0</v>
      </c>
      <c r="J44" s="15">
        <f t="shared" si="6"/>
        <v>0</v>
      </c>
      <c r="K44" s="11">
        <f t="shared" si="2"/>
        <v>0</v>
      </c>
      <c r="M44" s="22"/>
      <c r="N44" s="23"/>
      <c r="O44" s="43"/>
      <c r="P44" s="33">
        <f t="shared" si="8"/>
        <v>0</v>
      </c>
      <c r="Q44" s="46"/>
      <c r="R44" s="89"/>
      <c r="S44" s="65">
        <f t="shared" si="4"/>
        <v>0</v>
      </c>
      <c r="T44" s="60"/>
      <c r="U44" s="60"/>
      <c r="V44" s="3">
        <v>12.7</v>
      </c>
      <c r="W44" s="4" t="s">
        <v>64</v>
      </c>
      <c r="X44" s="52">
        <v>9.9</v>
      </c>
      <c r="Y44" s="52">
        <v>6.4</v>
      </c>
      <c r="Z44" s="54"/>
      <c r="AA44" s="54"/>
      <c r="AB44" s="55" t="s">
        <v>74</v>
      </c>
      <c r="AC44">
        <v>1</v>
      </c>
    </row>
    <row r="45" spans="1:29">
      <c r="A45" s="20"/>
      <c r="B45" s="23"/>
      <c r="C45" s="43"/>
      <c r="D45" s="73">
        <v>0</v>
      </c>
      <c r="E45" s="73">
        <v>0</v>
      </c>
      <c r="F45" s="40" t="s">
        <v>74</v>
      </c>
      <c r="G45" s="14">
        <f t="shared" si="0"/>
        <v>0</v>
      </c>
      <c r="H45" s="54">
        <f t="shared" si="7"/>
        <v>0</v>
      </c>
      <c r="I45" s="70">
        <f t="shared" si="5"/>
        <v>0</v>
      </c>
      <c r="J45" s="15">
        <f t="shared" si="6"/>
        <v>0</v>
      </c>
      <c r="K45" s="11">
        <f t="shared" si="2"/>
        <v>0</v>
      </c>
      <c r="M45" s="22"/>
      <c r="N45" s="23"/>
      <c r="O45" s="43"/>
      <c r="P45" s="33">
        <f t="shared" si="8"/>
        <v>0</v>
      </c>
      <c r="Q45" s="46"/>
      <c r="R45" s="89"/>
      <c r="S45" s="65">
        <f t="shared" si="4"/>
        <v>0</v>
      </c>
      <c r="T45" s="60"/>
      <c r="U45" s="60"/>
      <c r="V45" s="3">
        <v>12.8</v>
      </c>
      <c r="W45" s="4" t="s">
        <v>65</v>
      </c>
      <c r="X45" s="52">
        <v>5.7</v>
      </c>
      <c r="Y45" s="52">
        <v>3.7</v>
      </c>
      <c r="Z45" s="54"/>
      <c r="AA45" s="54"/>
      <c r="AB45" s="55" t="s">
        <v>74</v>
      </c>
      <c r="AC45">
        <v>1</v>
      </c>
    </row>
    <row r="46" spans="1:29">
      <c r="A46" s="22"/>
      <c r="B46" s="23"/>
      <c r="C46" s="43"/>
      <c r="D46" s="73">
        <v>0</v>
      </c>
      <c r="E46" s="73">
        <v>0</v>
      </c>
      <c r="F46" s="40" t="s">
        <v>74</v>
      </c>
      <c r="G46" s="14">
        <f t="shared" si="0"/>
        <v>0</v>
      </c>
      <c r="H46" s="54">
        <f t="shared" si="7"/>
        <v>0</v>
      </c>
      <c r="I46" s="70">
        <f t="shared" si="5"/>
        <v>0</v>
      </c>
      <c r="J46" s="15">
        <f t="shared" si="6"/>
        <v>0</v>
      </c>
      <c r="K46" s="11">
        <f t="shared" si="2"/>
        <v>0</v>
      </c>
      <c r="M46" s="22"/>
      <c r="N46" s="23"/>
      <c r="O46" s="43"/>
      <c r="P46" s="33">
        <f t="shared" si="8"/>
        <v>0</v>
      </c>
      <c r="Q46" s="46"/>
      <c r="R46" s="89"/>
      <c r="S46" s="65">
        <f t="shared" si="4"/>
        <v>0</v>
      </c>
      <c r="T46" s="60"/>
      <c r="U46" s="60"/>
      <c r="V46" s="3">
        <v>12.9</v>
      </c>
      <c r="W46" s="4" t="s">
        <v>66</v>
      </c>
      <c r="X46" s="52">
        <v>1.4</v>
      </c>
      <c r="Y46" s="52">
        <v>0.9</v>
      </c>
      <c r="Z46" s="54"/>
      <c r="AA46" s="54"/>
      <c r="AB46" s="55" t="s">
        <v>74</v>
      </c>
      <c r="AC46">
        <v>1</v>
      </c>
    </row>
    <row r="47" spans="1:29">
      <c r="A47" s="22"/>
      <c r="B47" s="23"/>
      <c r="C47" s="43"/>
      <c r="D47" s="73">
        <v>0</v>
      </c>
      <c r="E47" s="73">
        <v>0</v>
      </c>
      <c r="F47" s="40" t="s">
        <v>74</v>
      </c>
      <c r="G47" s="14">
        <f t="shared" si="0"/>
        <v>0</v>
      </c>
      <c r="H47" s="54">
        <f t="shared" si="7"/>
        <v>0</v>
      </c>
      <c r="I47" s="70">
        <f t="shared" si="5"/>
        <v>0</v>
      </c>
      <c r="J47" s="15">
        <f t="shared" si="6"/>
        <v>0</v>
      </c>
      <c r="K47" s="11">
        <f t="shared" si="2"/>
        <v>0</v>
      </c>
      <c r="M47" s="22"/>
      <c r="N47" s="23"/>
      <c r="O47" s="43"/>
      <c r="P47" s="33">
        <f t="shared" si="8"/>
        <v>0</v>
      </c>
      <c r="Q47" s="46"/>
      <c r="R47" s="89"/>
      <c r="S47" s="65">
        <f t="shared" si="4"/>
        <v>0</v>
      </c>
      <c r="T47" s="60"/>
      <c r="U47" s="60"/>
      <c r="V47" s="63">
        <v>13.1</v>
      </c>
      <c r="W47" s="4" t="s">
        <v>67</v>
      </c>
      <c r="X47" s="52">
        <v>8.5</v>
      </c>
      <c r="Y47" s="52">
        <v>5.5</v>
      </c>
      <c r="Z47" s="54"/>
      <c r="AA47" s="54"/>
      <c r="AB47" s="55" t="s">
        <v>74</v>
      </c>
      <c r="AC47">
        <v>1</v>
      </c>
    </row>
    <row r="48" spans="1:29">
      <c r="A48" s="20"/>
      <c r="B48" s="23"/>
      <c r="C48" s="43"/>
      <c r="D48" s="73">
        <v>0</v>
      </c>
      <c r="E48" s="73">
        <v>0</v>
      </c>
      <c r="F48" s="40" t="s">
        <v>74</v>
      </c>
      <c r="G48" s="14">
        <f t="shared" si="0"/>
        <v>0</v>
      </c>
      <c r="H48" s="54">
        <f t="shared" si="7"/>
        <v>0</v>
      </c>
      <c r="I48" s="70">
        <f t="shared" si="5"/>
        <v>0</v>
      </c>
      <c r="J48" s="15">
        <f t="shared" si="6"/>
        <v>0</v>
      </c>
      <c r="K48" s="11">
        <f t="shared" si="2"/>
        <v>0</v>
      </c>
      <c r="M48" s="22"/>
      <c r="N48" s="23"/>
      <c r="O48" s="43"/>
      <c r="P48" s="33">
        <f t="shared" si="8"/>
        <v>0</v>
      </c>
      <c r="Q48" s="46"/>
      <c r="R48" s="89"/>
      <c r="S48" s="65">
        <f t="shared" si="4"/>
        <v>0</v>
      </c>
      <c r="T48" s="60"/>
      <c r="U48" s="60"/>
      <c r="V48" s="3">
        <v>12.11</v>
      </c>
      <c r="W48" s="4" t="s">
        <v>68</v>
      </c>
      <c r="X48" s="52">
        <v>2.8</v>
      </c>
      <c r="Y48" s="52">
        <v>1.8</v>
      </c>
      <c r="Z48" s="54"/>
      <c r="AA48" s="54"/>
      <c r="AB48" s="55" t="s">
        <v>74</v>
      </c>
      <c r="AC48">
        <v>1</v>
      </c>
    </row>
    <row r="49" spans="1:29" ht="15.75" thickBot="1">
      <c r="A49" s="22"/>
      <c r="B49" s="23"/>
      <c r="C49" s="43"/>
      <c r="D49" s="73">
        <v>0</v>
      </c>
      <c r="E49" s="73">
        <v>0</v>
      </c>
      <c r="F49" s="40" t="s">
        <v>74</v>
      </c>
      <c r="G49" s="14">
        <f t="shared" si="0"/>
        <v>0</v>
      </c>
      <c r="H49" s="54">
        <f t="shared" si="7"/>
        <v>0</v>
      </c>
      <c r="I49" s="70">
        <f t="shared" si="5"/>
        <v>0</v>
      </c>
      <c r="J49" s="15">
        <f t="shared" si="6"/>
        <v>0</v>
      </c>
      <c r="K49" s="11">
        <f t="shared" si="2"/>
        <v>0</v>
      </c>
      <c r="M49" s="22"/>
      <c r="N49" s="23"/>
      <c r="O49" s="43"/>
      <c r="P49" s="33">
        <f t="shared" si="8"/>
        <v>0</v>
      </c>
      <c r="Q49" s="46"/>
      <c r="R49" s="89"/>
      <c r="S49" s="65">
        <f t="shared" si="4"/>
        <v>0</v>
      </c>
      <c r="T49" s="60"/>
      <c r="U49" s="60"/>
      <c r="V49" s="5">
        <v>12.12</v>
      </c>
      <c r="W49" s="6" t="s">
        <v>69</v>
      </c>
      <c r="X49" s="53">
        <v>3.3</v>
      </c>
      <c r="Y49" s="53">
        <v>2.2000000000000002</v>
      </c>
      <c r="Z49" s="56" t="s">
        <v>74</v>
      </c>
      <c r="AA49" s="56"/>
      <c r="AB49" s="57"/>
      <c r="AC49">
        <v>0</v>
      </c>
    </row>
    <row r="50" spans="1:29">
      <c r="A50" s="22"/>
      <c r="B50" s="23"/>
      <c r="C50" s="43"/>
      <c r="D50" s="73">
        <v>0</v>
      </c>
      <c r="E50" s="73">
        <v>0</v>
      </c>
      <c r="F50" s="40" t="s">
        <v>74</v>
      </c>
      <c r="G50" s="14">
        <f t="shared" si="0"/>
        <v>0</v>
      </c>
      <c r="H50" s="54">
        <f t="shared" si="7"/>
        <v>0</v>
      </c>
      <c r="I50" s="70">
        <f t="shared" si="5"/>
        <v>0</v>
      </c>
      <c r="J50" s="15">
        <f t="shared" si="6"/>
        <v>0</v>
      </c>
      <c r="K50" s="11">
        <f t="shared" si="2"/>
        <v>0</v>
      </c>
      <c r="M50" s="22"/>
      <c r="N50" s="23"/>
      <c r="O50" s="43"/>
      <c r="P50" s="33">
        <f t="shared" si="8"/>
        <v>0</v>
      </c>
      <c r="Q50" s="46"/>
      <c r="R50" s="89"/>
      <c r="S50" s="65">
        <f t="shared" si="4"/>
        <v>0</v>
      </c>
      <c r="T50" s="60"/>
      <c r="U50" s="60"/>
    </row>
    <row r="51" spans="1:29">
      <c r="A51" s="20"/>
      <c r="B51" s="23"/>
      <c r="C51" s="43"/>
      <c r="D51" s="73">
        <v>0</v>
      </c>
      <c r="E51" s="73">
        <v>0</v>
      </c>
      <c r="F51" s="40" t="s">
        <v>74</v>
      </c>
      <c r="G51" s="14">
        <f t="shared" si="0"/>
        <v>0</v>
      </c>
      <c r="H51" s="54">
        <f t="shared" si="7"/>
        <v>0</v>
      </c>
      <c r="I51" s="70">
        <f t="shared" si="5"/>
        <v>0</v>
      </c>
      <c r="J51" s="15">
        <f t="shared" si="6"/>
        <v>0</v>
      </c>
      <c r="K51" s="11">
        <f t="shared" si="2"/>
        <v>0</v>
      </c>
      <c r="M51" s="22"/>
      <c r="N51" s="23"/>
      <c r="O51" s="43"/>
      <c r="P51" s="33">
        <f t="shared" si="8"/>
        <v>0</v>
      </c>
      <c r="Q51" s="46"/>
      <c r="R51" s="89"/>
      <c r="S51" s="65">
        <f t="shared" si="4"/>
        <v>0</v>
      </c>
      <c r="T51" s="60"/>
      <c r="U51" s="60"/>
    </row>
    <row r="52" spans="1:29">
      <c r="A52" s="22"/>
      <c r="B52" s="23"/>
      <c r="C52" s="43"/>
      <c r="D52" s="73">
        <v>0</v>
      </c>
      <c r="E52" s="73">
        <v>0</v>
      </c>
      <c r="F52" s="40" t="s">
        <v>74</v>
      </c>
      <c r="G52" s="14">
        <f t="shared" si="0"/>
        <v>0</v>
      </c>
      <c r="H52" s="54">
        <f t="shared" si="7"/>
        <v>0</v>
      </c>
      <c r="I52" s="70">
        <f t="shared" si="5"/>
        <v>0</v>
      </c>
      <c r="J52" s="15">
        <f t="shared" si="6"/>
        <v>0</v>
      </c>
      <c r="K52" s="11">
        <f t="shared" si="2"/>
        <v>0</v>
      </c>
      <c r="M52" s="22"/>
      <c r="N52" s="23"/>
      <c r="O52" s="43"/>
      <c r="P52" s="33">
        <f t="shared" si="8"/>
        <v>0</v>
      </c>
      <c r="Q52" s="46"/>
      <c r="R52" s="89"/>
      <c r="S52" s="65">
        <f t="shared" si="4"/>
        <v>0</v>
      </c>
      <c r="T52" s="60"/>
      <c r="U52" s="60"/>
    </row>
    <row r="53" spans="1:29">
      <c r="A53" s="22"/>
      <c r="B53" s="23"/>
      <c r="C53" s="43"/>
      <c r="D53" s="73">
        <v>0</v>
      </c>
      <c r="E53" s="73">
        <v>0</v>
      </c>
      <c r="F53" s="40" t="s">
        <v>74</v>
      </c>
      <c r="G53" s="14">
        <f t="shared" si="0"/>
        <v>0</v>
      </c>
      <c r="H53" s="54">
        <f t="shared" si="7"/>
        <v>0</v>
      </c>
      <c r="I53" s="70">
        <f t="shared" si="5"/>
        <v>0</v>
      </c>
      <c r="J53" s="15">
        <f t="shared" si="6"/>
        <v>0</v>
      </c>
      <c r="K53" s="11">
        <f t="shared" si="2"/>
        <v>0</v>
      </c>
      <c r="M53" s="22"/>
      <c r="N53" s="23"/>
      <c r="O53" s="43"/>
      <c r="P53" s="33">
        <f t="shared" si="8"/>
        <v>0</v>
      </c>
      <c r="Q53" s="46"/>
      <c r="R53" s="89"/>
      <c r="S53" s="65">
        <f t="shared" si="4"/>
        <v>0</v>
      </c>
      <c r="T53" s="60"/>
      <c r="U53" s="60"/>
    </row>
    <row r="54" spans="1:29">
      <c r="A54" s="20"/>
      <c r="B54" s="23"/>
      <c r="C54" s="43"/>
      <c r="D54" s="73">
        <v>0</v>
      </c>
      <c r="E54" s="73">
        <v>0</v>
      </c>
      <c r="F54" s="40" t="s">
        <v>74</v>
      </c>
      <c r="G54" s="14">
        <f t="shared" si="0"/>
        <v>0</v>
      </c>
      <c r="H54" s="54">
        <f t="shared" si="7"/>
        <v>0</v>
      </c>
      <c r="I54" s="70">
        <f t="shared" si="5"/>
        <v>0</v>
      </c>
      <c r="J54" s="15">
        <f t="shared" si="6"/>
        <v>0</v>
      </c>
      <c r="K54" s="11">
        <f t="shared" si="2"/>
        <v>0</v>
      </c>
      <c r="M54" s="22"/>
      <c r="N54" s="23"/>
      <c r="O54" s="43"/>
      <c r="P54" s="33">
        <f t="shared" si="8"/>
        <v>0</v>
      </c>
      <c r="Q54" s="46"/>
      <c r="R54" s="89"/>
      <c r="S54" s="65">
        <f t="shared" si="4"/>
        <v>0</v>
      </c>
      <c r="T54" s="60"/>
      <c r="U54" s="60"/>
    </row>
    <row r="55" spans="1:29">
      <c r="A55" s="22"/>
      <c r="B55" s="23"/>
      <c r="C55" s="43"/>
      <c r="D55" s="73">
        <v>0</v>
      </c>
      <c r="E55" s="73">
        <v>0</v>
      </c>
      <c r="F55" s="40" t="s">
        <v>74</v>
      </c>
      <c r="G55" s="14">
        <f t="shared" si="0"/>
        <v>0</v>
      </c>
      <c r="H55" s="54">
        <f t="shared" si="7"/>
        <v>0</v>
      </c>
      <c r="I55" s="70">
        <f t="shared" si="5"/>
        <v>0</v>
      </c>
      <c r="J55" s="15">
        <f t="shared" si="6"/>
        <v>0</v>
      </c>
      <c r="K55" s="11">
        <f t="shared" si="2"/>
        <v>0</v>
      </c>
      <c r="M55" s="22"/>
      <c r="N55" s="23"/>
      <c r="O55" s="43"/>
      <c r="P55" s="33">
        <f t="shared" si="8"/>
        <v>0</v>
      </c>
      <c r="Q55" s="46"/>
      <c r="R55" s="89"/>
      <c r="S55" s="65">
        <f t="shared" si="4"/>
        <v>0</v>
      </c>
      <c r="T55" s="60"/>
      <c r="U55" s="60"/>
    </row>
    <row r="56" spans="1:29">
      <c r="A56" s="22"/>
      <c r="B56" s="23"/>
      <c r="C56" s="43"/>
      <c r="D56" s="73">
        <v>0</v>
      </c>
      <c r="E56" s="73">
        <v>0</v>
      </c>
      <c r="F56" s="40" t="s">
        <v>74</v>
      </c>
      <c r="G56" s="14">
        <f t="shared" si="0"/>
        <v>0</v>
      </c>
      <c r="H56" s="54">
        <f t="shared" si="7"/>
        <v>0</v>
      </c>
      <c r="I56" s="70">
        <f t="shared" si="5"/>
        <v>0</v>
      </c>
      <c r="J56" s="15">
        <f t="shared" si="6"/>
        <v>0</v>
      </c>
      <c r="K56" s="11">
        <f t="shared" si="2"/>
        <v>0</v>
      </c>
      <c r="M56" s="22"/>
      <c r="N56" s="23"/>
      <c r="O56" s="43"/>
      <c r="P56" s="33">
        <f t="shared" si="8"/>
        <v>0</v>
      </c>
      <c r="Q56" s="46"/>
      <c r="R56" s="89"/>
      <c r="S56" s="65">
        <f t="shared" si="4"/>
        <v>0</v>
      </c>
      <c r="T56" s="60"/>
      <c r="U56" s="60"/>
    </row>
    <row r="57" spans="1:29">
      <c r="A57" s="20"/>
      <c r="B57" s="23"/>
      <c r="C57" s="43"/>
      <c r="D57" s="73">
        <v>0</v>
      </c>
      <c r="E57" s="73">
        <v>0</v>
      </c>
      <c r="F57" s="40" t="s">
        <v>74</v>
      </c>
      <c r="G57" s="14">
        <f t="shared" si="0"/>
        <v>0</v>
      </c>
      <c r="H57" s="54">
        <f t="shared" si="7"/>
        <v>0</v>
      </c>
      <c r="I57" s="70">
        <f t="shared" si="5"/>
        <v>0</v>
      </c>
      <c r="J57" s="15">
        <f t="shared" si="6"/>
        <v>0</v>
      </c>
      <c r="K57" s="11">
        <f t="shared" si="2"/>
        <v>0</v>
      </c>
      <c r="M57" s="22"/>
      <c r="N57" s="23"/>
      <c r="O57" s="43"/>
      <c r="P57" s="33">
        <f t="shared" si="8"/>
        <v>0</v>
      </c>
      <c r="Q57" s="46"/>
      <c r="R57" s="89"/>
      <c r="S57" s="65">
        <f t="shared" si="4"/>
        <v>0</v>
      </c>
      <c r="T57" s="60"/>
      <c r="U57" s="60"/>
    </row>
    <row r="58" spans="1:29">
      <c r="A58" s="22"/>
      <c r="B58" s="23"/>
      <c r="C58" s="43"/>
      <c r="D58" s="73">
        <v>0</v>
      </c>
      <c r="E58" s="73">
        <v>0</v>
      </c>
      <c r="F58" s="40" t="s">
        <v>74</v>
      </c>
      <c r="G58" s="14">
        <f t="shared" si="0"/>
        <v>0</v>
      </c>
      <c r="H58" s="54">
        <f t="shared" si="7"/>
        <v>0</v>
      </c>
      <c r="I58" s="70">
        <f t="shared" si="5"/>
        <v>0</v>
      </c>
      <c r="J58" s="15">
        <f t="shared" si="6"/>
        <v>0</v>
      </c>
      <c r="K58" s="11">
        <f t="shared" si="2"/>
        <v>0</v>
      </c>
      <c r="M58" s="22"/>
      <c r="N58" s="23"/>
      <c r="O58" s="43"/>
      <c r="P58" s="33">
        <f t="shared" si="8"/>
        <v>0</v>
      </c>
      <c r="Q58" s="46"/>
      <c r="R58" s="89"/>
      <c r="S58" s="65">
        <f t="shared" si="4"/>
        <v>0</v>
      </c>
      <c r="T58" s="60"/>
      <c r="U58" s="60"/>
    </row>
    <row r="59" spans="1:29">
      <c r="A59" s="20"/>
      <c r="B59" s="23"/>
      <c r="C59" s="43"/>
      <c r="D59" s="73">
        <v>0</v>
      </c>
      <c r="E59" s="73">
        <v>0</v>
      </c>
      <c r="F59" s="40" t="s">
        <v>74</v>
      </c>
      <c r="G59" s="14">
        <f t="shared" si="0"/>
        <v>0</v>
      </c>
      <c r="H59" s="54">
        <f t="shared" si="7"/>
        <v>0</v>
      </c>
      <c r="I59" s="70">
        <f t="shared" si="5"/>
        <v>0</v>
      </c>
      <c r="J59" s="15">
        <f t="shared" si="6"/>
        <v>0</v>
      </c>
      <c r="K59" s="11">
        <f t="shared" si="2"/>
        <v>0</v>
      </c>
      <c r="M59" s="22"/>
      <c r="N59" s="23"/>
      <c r="O59" s="43"/>
      <c r="P59" s="33">
        <f t="shared" si="8"/>
        <v>0</v>
      </c>
      <c r="Q59" s="46"/>
      <c r="R59" s="89"/>
      <c r="S59" s="65">
        <f t="shared" si="4"/>
        <v>0</v>
      </c>
      <c r="T59" s="60"/>
      <c r="U59" s="60"/>
    </row>
    <row r="60" spans="1:29">
      <c r="A60" s="22"/>
      <c r="B60" s="23"/>
      <c r="C60" s="43"/>
      <c r="D60" s="73">
        <v>0</v>
      </c>
      <c r="E60" s="73">
        <v>0</v>
      </c>
      <c r="F60" s="40" t="s">
        <v>74</v>
      </c>
      <c r="G60" s="14">
        <f t="shared" si="0"/>
        <v>0</v>
      </c>
      <c r="H60" s="54">
        <f t="shared" si="7"/>
        <v>0</v>
      </c>
      <c r="I60" s="70">
        <f t="shared" si="5"/>
        <v>0</v>
      </c>
      <c r="J60" s="15">
        <f t="shared" si="6"/>
        <v>0</v>
      </c>
      <c r="K60" s="11">
        <f t="shared" si="2"/>
        <v>0</v>
      </c>
      <c r="M60" s="22"/>
      <c r="N60" s="23"/>
      <c r="O60" s="43"/>
      <c r="P60" s="33">
        <f t="shared" si="8"/>
        <v>0</v>
      </c>
      <c r="Q60" s="46"/>
      <c r="R60" s="89"/>
      <c r="S60" s="65">
        <f t="shared" si="4"/>
        <v>0</v>
      </c>
      <c r="T60" s="60"/>
      <c r="U60" s="60"/>
    </row>
    <row r="61" spans="1:29">
      <c r="A61" s="22"/>
      <c r="B61" s="23"/>
      <c r="C61" s="43"/>
      <c r="D61" s="73">
        <v>0</v>
      </c>
      <c r="E61" s="73">
        <v>0</v>
      </c>
      <c r="F61" s="40" t="s">
        <v>74</v>
      </c>
      <c r="G61" s="14">
        <f t="shared" si="0"/>
        <v>0</v>
      </c>
      <c r="H61" s="54">
        <f t="shared" si="7"/>
        <v>0</v>
      </c>
      <c r="I61" s="70">
        <f t="shared" si="5"/>
        <v>0</v>
      </c>
      <c r="J61" s="15">
        <f t="shared" si="6"/>
        <v>0</v>
      </c>
      <c r="K61" s="11">
        <f t="shared" si="2"/>
        <v>0</v>
      </c>
      <c r="M61" s="22"/>
      <c r="N61" s="23"/>
      <c r="O61" s="43"/>
      <c r="P61" s="33">
        <f t="shared" si="8"/>
        <v>0</v>
      </c>
      <c r="Q61" s="46"/>
      <c r="R61" s="89"/>
      <c r="S61" s="65">
        <f t="shared" si="4"/>
        <v>0</v>
      </c>
      <c r="T61" s="60"/>
      <c r="U61" s="60"/>
    </row>
    <row r="62" spans="1:29">
      <c r="A62" s="20"/>
      <c r="B62" s="23"/>
      <c r="C62" s="43"/>
      <c r="D62" s="73">
        <v>0</v>
      </c>
      <c r="E62" s="73">
        <v>0</v>
      </c>
      <c r="F62" s="40" t="s">
        <v>74</v>
      </c>
      <c r="G62" s="14">
        <f t="shared" si="0"/>
        <v>0</v>
      </c>
      <c r="H62" s="54">
        <f t="shared" si="7"/>
        <v>0</v>
      </c>
      <c r="I62" s="70">
        <f t="shared" si="5"/>
        <v>0</v>
      </c>
      <c r="J62" s="15">
        <f t="shared" si="6"/>
        <v>0</v>
      </c>
      <c r="K62" s="11">
        <f t="shared" si="2"/>
        <v>0</v>
      </c>
      <c r="M62" s="22"/>
      <c r="N62" s="23"/>
      <c r="O62" s="43"/>
      <c r="P62" s="33">
        <f t="shared" si="8"/>
        <v>0</v>
      </c>
      <c r="Q62" s="46"/>
      <c r="R62" s="89"/>
      <c r="S62" s="65">
        <f t="shared" si="4"/>
        <v>0</v>
      </c>
      <c r="T62" s="60"/>
      <c r="U62" s="60"/>
    </row>
    <row r="63" spans="1:29">
      <c r="A63" s="22"/>
      <c r="B63" s="23"/>
      <c r="C63" s="43"/>
      <c r="D63" s="73">
        <v>0</v>
      </c>
      <c r="E63" s="73">
        <v>0</v>
      </c>
      <c r="F63" s="40" t="s">
        <v>74</v>
      </c>
      <c r="G63" s="14">
        <f t="shared" si="0"/>
        <v>0</v>
      </c>
      <c r="H63" s="54">
        <f t="shared" si="7"/>
        <v>0</v>
      </c>
      <c r="I63" s="70">
        <f t="shared" si="5"/>
        <v>0</v>
      </c>
      <c r="J63" s="15">
        <f t="shared" si="6"/>
        <v>0</v>
      </c>
      <c r="K63" s="11">
        <f t="shared" si="2"/>
        <v>0</v>
      </c>
      <c r="M63" s="22"/>
      <c r="N63" s="23"/>
      <c r="O63" s="43"/>
      <c r="P63" s="33">
        <f t="shared" si="8"/>
        <v>0</v>
      </c>
      <c r="Q63" s="46"/>
      <c r="R63" s="89"/>
      <c r="S63" s="65">
        <f t="shared" si="4"/>
        <v>0</v>
      </c>
      <c r="T63" s="60"/>
      <c r="U63" s="60"/>
    </row>
    <row r="64" spans="1:29">
      <c r="A64" s="22"/>
      <c r="B64" s="23"/>
      <c r="C64" s="43"/>
      <c r="D64" s="73">
        <v>0</v>
      </c>
      <c r="E64" s="73">
        <v>0</v>
      </c>
      <c r="F64" s="40" t="s">
        <v>74</v>
      </c>
      <c r="G64" s="14">
        <f t="shared" si="0"/>
        <v>0</v>
      </c>
      <c r="H64" s="54">
        <f t="shared" si="7"/>
        <v>0</v>
      </c>
      <c r="I64" s="70">
        <f t="shared" si="5"/>
        <v>0</v>
      </c>
      <c r="J64" s="15">
        <f t="shared" si="6"/>
        <v>0</v>
      </c>
      <c r="K64" s="11">
        <f t="shared" si="2"/>
        <v>0</v>
      </c>
      <c r="M64" s="22"/>
      <c r="N64" s="23"/>
      <c r="O64" s="43"/>
      <c r="P64" s="33">
        <f t="shared" si="8"/>
        <v>0</v>
      </c>
      <c r="Q64" s="46"/>
      <c r="R64" s="89"/>
      <c r="S64" s="65">
        <f t="shared" si="4"/>
        <v>0</v>
      </c>
      <c r="T64" s="60"/>
      <c r="U64" s="60"/>
    </row>
    <row r="65" spans="1:21">
      <c r="A65" s="20"/>
      <c r="B65" s="23"/>
      <c r="C65" s="43"/>
      <c r="D65" s="73">
        <v>0</v>
      </c>
      <c r="E65" s="73">
        <v>0</v>
      </c>
      <c r="F65" s="40" t="s">
        <v>74</v>
      </c>
      <c r="G65" s="14">
        <f t="shared" si="0"/>
        <v>0</v>
      </c>
      <c r="H65" s="54">
        <f t="shared" si="7"/>
        <v>0</v>
      </c>
      <c r="I65" s="70">
        <f t="shared" si="5"/>
        <v>0</v>
      </c>
      <c r="J65" s="15">
        <f t="shared" si="6"/>
        <v>0</v>
      </c>
      <c r="K65" s="11">
        <f t="shared" si="2"/>
        <v>0</v>
      </c>
      <c r="M65" s="22"/>
      <c r="N65" s="23"/>
      <c r="O65" s="43"/>
      <c r="P65" s="33">
        <f t="shared" si="8"/>
        <v>0</v>
      </c>
      <c r="Q65" s="46"/>
      <c r="R65" s="89"/>
      <c r="S65" s="65">
        <f t="shared" si="4"/>
        <v>0</v>
      </c>
      <c r="T65" s="60"/>
      <c r="U65" s="60"/>
    </row>
    <row r="66" spans="1:21">
      <c r="A66" s="22"/>
      <c r="B66" s="23"/>
      <c r="C66" s="43"/>
      <c r="D66" s="73">
        <v>0</v>
      </c>
      <c r="E66" s="73">
        <v>0</v>
      </c>
      <c r="F66" s="40" t="s">
        <v>74</v>
      </c>
      <c r="G66" s="14">
        <f t="shared" si="0"/>
        <v>0</v>
      </c>
      <c r="H66" s="54">
        <f t="shared" si="7"/>
        <v>0</v>
      </c>
      <c r="I66" s="70">
        <f t="shared" si="5"/>
        <v>0</v>
      </c>
      <c r="J66" s="15">
        <f t="shared" si="6"/>
        <v>0</v>
      </c>
      <c r="K66" s="11">
        <f t="shared" si="2"/>
        <v>0</v>
      </c>
      <c r="M66" s="22"/>
      <c r="N66" s="23"/>
      <c r="O66" s="43"/>
      <c r="P66" s="33">
        <f t="shared" si="8"/>
        <v>0</v>
      </c>
      <c r="Q66" s="46"/>
      <c r="R66" s="89"/>
      <c r="S66" s="65">
        <f t="shared" si="4"/>
        <v>0</v>
      </c>
      <c r="T66" s="60"/>
      <c r="U66" s="60"/>
    </row>
    <row r="67" spans="1:21">
      <c r="A67" s="22"/>
      <c r="B67" s="23"/>
      <c r="C67" s="43"/>
      <c r="D67" s="73">
        <v>0</v>
      </c>
      <c r="E67" s="73">
        <v>0</v>
      </c>
      <c r="F67" s="40" t="s">
        <v>74</v>
      </c>
      <c r="G67" s="14">
        <f t="shared" si="0"/>
        <v>0</v>
      </c>
      <c r="H67" s="54">
        <f t="shared" si="7"/>
        <v>0</v>
      </c>
      <c r="I67" s="70">
        <f t="shared" si="5"/>
        <v>0</v>
      </c>
      <c r="J67" s="15">
        <f t="shared" si="6"/>
        <v>0</v>
      </c>
      <c r="K67" s="11">
        <f t="shared" si="2"/>
        <v>0</v>
      </c>
      <c r="M67" s="22"/>
      <c r="N67" s="23"/>
      <c r="O67" s="43"/>
      <c r="P67" s="33">
        <f t="shared" si="8"/>
        <v>0</v>
      </c>
      <c r="Q67" s="46"/>
      <c r="R67" s="89"/>
      <c r="S67" s="65">
        <f t="shared" si="4"/>
        <v>0</v>
      </c>
      <c r="T67" s="60"/>
      <c r="U67" s="60"/>
    </row>
    <row r="68" spans="1:21">
      <c r="A68" s="20"/>
      <c r="B68" s="23"/>
      <c r="C68" s="43"/>
      <c r="D68" s="73">
        <v>0</v>
      </c>
      <c r="E68" s="73">
        <v>0</v>
      </c>
      <c r="F68" s="40" t="s">
        <v>74</v>
      </c>
      <c r="G68" s="14">
        <f t="shared" si="0"/>
        <v>0</v>
      </c>
      <c r="H68" s="54">
        <f t="shared" si="7"/>
        <v>0</v>
      </c>
      <c r="I68" s="70">
        <f t="shared" si="5"/>
        <v>0</v>
      </c>
      <c r="J68" s="15">
        <f t="shared" si="6"/>
        <v>0</v>
      </c>
      <c r="K68" s="11">
        <f t="shared" si="2"/>
        <v>0</v>
      </c>
      <c r="M68" s="22"/>
      <c r="N68" s="23"/>
      <c r="O68" s="43"/>
      <c r="P68" s="33">
        <f t="shared" si="8"/>
        <v>0</v>
      </c>
      <c r="Q68" s="46"/>
      <c r="R68" s="89"/>
      <c r="S68" s="65">
        <f t="shared" si="4"/>
        <v>0</v>
      </c>
      <c r="T68" s="60"/>
      <c r="U68" s="60"/>
    </row>
    <row r="69" spans="1:21">
      <c r="A69" s="22"/>
      <c r="B69" s="23"/>
      <c r="C69" s="43"/>
      <c r="D69" s="73">
        <v>0</v>
      </c>
      <c r="E69" s="73">
        <v>0</v>
      </c>
      <c r="F69" s="40" t="s">
        <v>74</v>
      </c>
      <c r="G69" s="14">
        <f t="shared" si="0"/>
        <v>0</v>
      </c>
      <c r="H69" s="54">
        <f t="shared" si="7"/>
        <v>0</v>
      </c>
      <c r="I69" s="70">
        <f t="shared" si="5"/>
        <v>0</v>
      </c>
      <c r="J69" s="15">
        <f t="shared" si="6"/>
        <v>0</v>
      </c>
      <c r="K69" s="11">
        <f t="shared" si="2"/>
        <v>0</v>
      </c>
      <c r="M69" s="22"/>
      <c r="N69" s="23"/>
      <c r="O69" s="43"/>
      <c r="P69" s="33">
        <f t="shared" si="8"/>
        <v>0</v>
      </c>
      <c r="Q69" s="46"/>
      <c r="R69" s="89"/>
      <c r="S69" s="65">
        <f t="shared" si="4"/>
        <v>0</v>
      </c>
      <c r="T69" s="60"/>
      <c r="U69" s="60"/>
    </row>
    <row r="70" spans="1:21">
      <c r="A70" s="22"/>
      <c r="B70" s="23"/>
      <c r="C70" s="43"/>
      <c r="D70" s="73">
        <v>0</v>
      </c>
      <c r="E70" s="73">
        <v>0</v>
      </c>
      <c r="F70" s="40" t="s">
        <v>74</v>
      </c>
      <c r="G70" s="14">
        <f t="shared" si="0"/>
        <v>0</v>
      </c>
      <c r="H70" s="54">
        <f t="shared" si="7"/>
        <v>0</v>
      </c>
      <c r="I70" s="70">
        <f t="shared" si="5"/>
        <v>0</v>
      </c>
      <c r="J70" s="15">
        <f t="shared" si="6"/>
        <v>0</v>
      </c>
      <c r="K70" s="11">
        <f t="shared" si="2"/>
        <v>0</v>
      </c>
      <c r="M70" s="22"/>
      <c r="N70" s="23"/>
      <c r="O70" s="43"/>
      <c r="P70" s="33">
        <f t="shared" si="8"/>
        <v>0</v>
      </c>
      <c r="Q70" s="46"/>
      <c r="R70" s="89"/>
      <c r="S70" s="65">
        <f t="shared" si="4"/>
        <v>0</v>
      </c>
      <c r="T70" s="60"/>
      <c r="U70" s="60"/>
    </row>
    <row r="71" spans="1:21">
      <c r="A71" s="20"/>
      <c r="B71" s="23"/>
      <c r="C71" s="43"/>
      <c r="D71" s="73">
        <v>0</v>
      </c>
      <c r="E71" s="73">
        <v>0</v>
      </c>
      <c r="F71" s="40" t="s">
        <v>74</v>
      </c>
      <c r="G71" s="14">
        <f t="shared" si="0"/>
        <v>0</v>
      </c>
      <c r="H71" s="54">
        <f t="shared" si="7"/>
        <v>0</v>
      </c>
      <c r="I71" s="70">
        <f t="shared" si="5"/>
        <v>0</v>
      </c>
      <c r="J71" s="15">
        <f t="shared" si="6"/>
        <v>0</v>
      </c>
      <c r="K71" s="11">
        <f t="shared" si="2"/>
        <v>0</v>
      </c>
      <c r="M71" s="22"/>
      <c r="N71" s="23"/>
      <c r="O71" s="43"/>
      <c r="P71" s="33">
        <f t="shared" si="8"/>
        <v>0</v>
      </c>
      <c r="Q71" s="46"/>
      <c r="R71" s="89"/>
      <c r="S71" s="65">
        <f t="shared" si="4"/>
        <v>0</v>
      </c>
      <c r="T71" s="60"/>
      <c r="U71" s="60"/>
    </row>
    <row r="72" spans="1:21">
      <c r="A72" s="22"/>
      <c r="B72" s="23"/>
      <c r="C72" s="43"/>
      <c r="D72" s="73">
        <v>0</v>
      </c>
      <c r="E72" s="73">
        <v>0</v>
      </c>
      <c r="F72" s="40" t="s">
        <v>74</v>
      </c>
      <c r="G72" s="14">
        <f t="shared" si="0"/>
        <v>0</v>
      </c>
      <c r="H72" s="54">
        <f t="shared" si="7"/>
        <v>0</v>
      </c>
      <c r="I72" s="70">
        <f t="shared" si="5"/>
        <v>0</v>
      </c>
      <c r="J72" s="15">
        <f t="shared" si="6"/>
        <v>0</v>
      </c>
      <c r="K72" s="11">
        <f t="shared" si="2"/>
        <v>0</v>
      </c>
      <c r="M72" s="22"/>
      <c r="N72" s="23"/>
      <c r="O72" s="43"/>
      <c r="P72" s="33">
        <f t="shared" si="8"/>
        <v>0</v>
      </c>
      <c r="Q72" s="46"/>
      <c r="R72" s="89"/>
      <c r="S72" s="65">
        <f t="shared" si="4"/>
        <v>0</v>
      </c>
      <c r="T72" s="60"/>
      <c r="U72" s="60"/>
    </row>
    <row r="73" spans="1:21">
      <c r="A73" s="22"/>
      <c r="B73" s="23"/>
      <c r="C73" s="43"/>
      <c r="D73" s="73">
        <v>0</v>
      </c>
      <c r="E73" s="73">
        <v>0</v>
      </c>
      <c r="F73" s="40" t="s">
        <v>74</v>
      </c>
      <c r="G73" s="14">
        <f t="shared" si="0"/>
        <v>0</v>
      </c>
      <c r="H73" s="54">
        <f t="shared" si="7"/>
        <v>0</v>
      </c>
      <c r="I73" s="70">
        <f t="shared" si="5"/>
        <v>0</v>
      </c>
      <c r="J73" s="15">
        <f t="shared" si="6"/>
        <v>0</v>
      </c>
      <c r="K73" s="11">
        <f t="shared" si="2"/>
        <v>0</v>
      </c>
      <c r="M73" s="22"/>
      <c r="N73" s="23"/>
      <c r="O73" s="43"/>
      <c r="P73" s="33">
        <f t="shared" si="8"/>
        <v>0</v>
      </c>
      <c r="Q73" s="46"/>
      <c r="R73" s="89"/>
      <c r="S73" s="65">
        <f t="shared" si="4"/>
        <v>0</v>
      </c>
      <c r="T73" s="60"/>
      <c r="U73" s="60"/>
    </row>
    <row r="74" spans="1:21">
      <c r="A74" s="20"/>
      <c r="B74" s="23"/>
      <c r="C74" s="43"/>
      <c r="D74" s="73">
        <v>0</v>
      </c>
      <c r="E74" s="73">
        <v>0</v>
      </c>
      <c r="F74" s="40" t="s">
        <v>74</v>
      </c>
      <c r="G74" s="14">
        <f t="shared" si="0"/>
        <v>0</v>
      </c>
      <c r="H74" s="54">
        <f t="shared" si="7"/>
        <v>0</v>
      </c>
      <c r="I74" s="70">
        <f t="shared" si="5"/>
        <v>0</v>
      </c>
      <c r="J74" s="15">
        <f t="shared" si="6"/>
        <v>0</v>
      </c>
      <c r="K74" s="11">
        <f t="shared" si="2"/>
        <v>0</v>
      </c>
      <c r="M74" s="22"/>
      <c r="N74" s="23"/>
      <c r="O74" s="43"/>
      <c r="P74" s="33">
        <f t="shared" si="8"/>
        <v>0</v>
      </c>
      <c r="Q74" s="46"/>
      <c r="R74" s="89"/>
      <c r="S74" s="65">
        <f t="shared" si="4"/>
        <v>0</v>
      </c>
      <c r="T74" s="60"/>
      <c r="U74" s="60"/>
    </row>
    <row r="75" spans="1:21">
      <c r="A75" s="22"/>
      <c r="B75" s="23"/>
      <c r="C75" s="43"/>
      <c r="D75" s="73">
        <v>0</v>
      </c>
      <c r="E75" s="73">
        <v>0</v>
      </c>
      <c r="F75" s="40" t="s">
        <v>74</v>
      </c>
      <c r="G75" s="14">
        <f t="shared" si="0"/>
        <v>0</v>
      </c>
      <c r="H75" s="54">
        <f t="shared" si="7"/>
        <v>0</v>
      </c>
      <c r="I75" s="70">
        <f t="shared" si="5"/>
        <v>0</v>
      </c>
      <c r="J75" s="15">
        <f t="shared" si="6"/>
        <v>0</v>
      </c>
      <c r="K75" s="11">
        <f t="shared" si="2"/>
        <v>0</v>
      </c>
      <c r="M75" s="22"/>
      <c r="N75" s="23"/>
      <c r="O75" s="43"/>
      <c r="P75" s="33">
        <f t="shared" si="8"/>
        <v>0</v>
      </c>
      <c r="Q75" s="46"/>
      <c r="R75" s="89"/>
      <c r="S75" s="65">
        <f t="shared" si="4"/>
        <v>0</v>
      </c>
      <c r="T75" s="60"/>
      <c r="U75" s="60"/>
    </row>
    <row r="76" spans="1:21">
      <c r="A76" s="22"/>
      <c r="B76" s="23"/>
      <c r="C76" s="43"/>
      <c r="D76" s="73">
        <v>0</v>
      </c>
      <c r="E76" s="73">
        <v>0</v>
      </c>
      <c r="F76" s="40" t="s">
        <v>74</v>
      </c>
      <c r="G76" s="14">
        <f t="shared" si="0"/>
        <v>0</v>
      </c>
      <c r="H76" s="54">
        <f t="shared" si="7"/>
        <v>0</v>
      </c>
      <c r="I76" s="70">
        <f t="shared" si="5"/>
        <v>0</v>
      </c>
      <c r="J76" s="15">
        <f t="shared" si="6"/>
        <v>0</v>
      </c>
      <c r="K76" s="11">
        <f t="shared" si="2"/>
        <v>0</v>
      </c>
      <c r="M76" s="22"/>
      <c r="N76" s="23"/>
      <c r="O76" s="43"/>
      <c r="P76" s="33">
        <f t="shared" si="8"/>
        <v>0</v>
      </c>
      <c r="Q76" s="46"/>
      <c r="R76" s="89"/>
      <c r="S76" s="65">
        <f t="shared" si="4"/>
        <v>0</v>
      </c>
      <c r="T76" s="60"/>
      <c r="U76" s="60"/>
    </row>
    <row r="77" spans="1:21">
      <c r="A77" s="20"/>
      <c r="B77" s="23"/>
      <c r="C77" s="43"/>
      <c r="D77" s="73">
        <v>0</v>
      </c>
      <c r="E77" s="73">
        <v>0</v>
      </c>
      <c r="F77" s="40" t="s">
        <v>74</v>
      </c>
      <c r="G77" s="14">
        <f t="shared" si="0"/>
        <v>0</v>
      </c>
      <c r="H77" s="54">
        <f t="shared" si="7"/>
        <v>0</v>
      </c>
      <c r="I77" s="70">
        <f t="shared" si="5"/>
        <v>0</v>
      </c>
      <c r="J77" s="15">
        <f t="shared" si="6"/>
        <v>0</v>
      </c>
      <c r="K77" s="11">
        <f t="shared" si="2"/>
        <v>0</v>
      </c>
      <c r="M77" s="22"/>
      <c r="N77" s="23"/>
      <c r="O77" s="43"/>
      <c r="P77" s="33">
        <f t="shared" si="8"/>
        <v>0</v>
      </c>
      <c r="Q77" s="46"/>
      <c r="R77" s="89"/>
      <c r="S77" s="65">
        <f t="shared" si="4"/>
        <v>0</v>
      </c>
      <c r="T77" s="60"/>
      <c r="U77" s="60"/>
    </row>
    <row r="78" spans="1:21">
      <c r="A78" s="22"/>
      <c r="B78" s="23"/>
      <c r="C78" s="43"/>
      <c r="D78" s="73">
        <v>0</v>
      </c>
      <c r="E78" s="73">
        <v>0</v>
      </c>
      <c r="F78" s="40" t="s">
        <v>74</v>
      </c>
      <c r="G78" s="14">
        <f t="shared" si="0"/>
        <v>0</v>
      </c>
      <c r="H78" s="54">
        <f t="shared" si="7"/>
        <v>0</v>
      </c>
      <c r="I78" s="70">
        <f t="shared" si="5"/>
        <v>0</v>
      </c>
      <c r="J78" s="15">
        <f t="shared" si="6"/>
        <v>0</v>
      </c>
      <c r="K78" s="11">
        <f t="shared" si="2"/>
        <v>0</v>
      </c>
      <c r="M78" s="22"/>
      <c r="N78" s="23"/>
      <c r="O78" s="43"/>
      <c r="P78" s="33">
        <f t="shared" si="8"/>
        <v>0</v>
      </c>
      <c r="Q78" s="46"/>
      <c r="R78" s="89"/>
      <c r="S78" s="65">
        <f t="shared" si="4"/>
        <v>0</v>
      </c>
      <c r="T78" s="60"/>
      <c r="U78" s="60"/>
    </row>
    <row r="79" spans="1:21">
      <c r="A79" s="20"/>
      <c r="B79" s="23"/>
      <c r="C79" s="43"/>
      <c r="D79" s="73">
        <v>0</v>
      </c>
      <c r="E79" s="73">
        <v>0</v>
      </c>
      <c r="F79" s="40" t="s">
        <v>74</v>
      </c>
      <c r="G79" s="14">
        <f t="shared" si="0"/>
        <v>0</v>
      </c>
      <c r="H79" s="54">
        <f t="shared" si="7"/>
        <v>0</v>
      </c>
      <c r="I79" s="70">
        <f t="shared" si="5"/>
        <v>0</v>
      </c>
      <c r="J79" s="15">
        <f t="shared" si="6"/>
        <v>0</v>
      </c>
      <c r="K79" s="11">
        <f t="shared" si="2"/>
        <v>0</v>
      </c>
      <c r="M79" s="22"/>
      <c r="N79" s="23"/>
      <c r="O79" s="43"/>
      <c r="P79" s="33">
        <f t="shared" si="8"/>
        <v>0</v>
      </c>
      <c r="Q79" s="46"/>
      <c r="R79" s="89"/>
      <c r="S79" s="65">
        <f t="shared" si="4"/>
        <v>0</v>
      </c>
      <c r="T79" s="60"/>
      <c r="U79" s="60"/>
    </row>
    <row r="80" spans="1:21">
      <c r="A80" s="22"/>
      <c r="B80" s="23"/>
      <c r="C80" s="43"/>
      <c r="D80" s="73">
        <v>0</v>
      </c>
      <c r="E80" s="73">
        <v>0</v>
      </c>
      <c r="F80" s="40" t="s">
        <v>74</v>
      </c>
      <c r="G80" s="14">
        <f t="shared" si="0"/>
        <v>0</v>
      </c>
      <c r="H80" s="54">
        <f t="shared" si="7"/>
        <v>0</v>
      </c>
      <c r="I80" s="70">
        <f t="shared" si="5"/>
        <v>0</v>
      </c>
      <c r="J80" s="15">
        <f t="shared" si="6"/>
        <v>0</v>
      </c>
      <c r="K80" s="11">
        <f t="shared" si="2"/>
        <v>0</v>
      </c>
      <c r="M80" s="22"/>
      <c r="N80" s="23"/>
      <c r="O80" s="43"/>
      <c r="P80" s="33">
        <f t="shared" si="8"/>
        <v>0</v>
      </c>
      <c r="Q80" s="46"/>
      <c r="R80" s="89"/>
      <c r="S80" s="65">
        <f t="shared" si="4"/>
        <v>0</v>
      </c>
      <c r="T80" s="60"/>
      <c r="U80" s="60"/>
    </row>
    <row r="81" spans="1:21">
      <c r="A81" s="22"/>
      <c r="B81" s="23"/>
      <c r="C81" s="43"/>
      <c r="D81" s="73">
        <v>0</v>
      </c>
      <c r="E81" s="73">
        <v>0</v>
      </c>
      <c r="F81" s="40" t="s">
        <v>74</v>
      </c>
      <c r="G81" s="14">
        <f t="shared" si="0"/>
        <v>0</v>
      </c>
      <c r="H81" s="54">
        <f t="shared" si="7"/>
        <v>0</v>
      </c>
      <c r="I81" s="70">
        <f t="shared" si="5"/>
        <v>0</v>
      </c>
      <c r="J81" s="15">
        <f t="shared" si="6"/>
        <v>0</v>
      </c>
      <c r="K81" s="11">
        <f t="shared" si="2"/>
        <v>0</v>
      </c>
      <c r="M81" s="22"/>
      <c r="N81" s="23"/>
      <c r="O81" s="43"/>
      <c r="P81" s="33">
        <f t="shared" si="8"/>
        <v>0</v>
      </c>
      <c r="Q81" s="46"/>
      <c r="R81" s="89"/>
      <c r="S81" s="65">
        <f t="shared" si="4"/>
        <v>0</v>
      </c>
      <c r="T81" s="60"/>
      <c r="U81" s="60"/>
    </row>
    <row r="82" spans="1:21">
      <c r="A82" s="20"/>
      <c r="B82" s="23"/>
      <c r="C82" s="43"/>
      <c r="D82" s="73">
        <v>0</v>
      </c>
      <c r="E82" s="73">
        <v>0</v>
      </c>
      <c r="F82" s="40" t="s">
        <v>74</v>
      </c>
      <c r="G82" s="14">
        <f t="shared" si="0"/>
        <v>0</v>
      </c>
      <c r="H82" s="54">
        <f t="shared" si="7"/>
        <v>0</v>
      </c>
      <c r="I82" s="70">
        <f t="shared" si="5"/>
        <v>0</v>
      </c>
      <c r="J82" s="15">
        <f t="shared" si="6"/>
        <v>0</v>
      </c>
      <c r="K82" s="11">
        <f t="shared" si="2"/>
        <v>0</v>
      </c>
      <c r="M82" s="22"/>
      <c r="N82" s="23"/>
      <c r="O82" s="43"/>
      <c r="P82" s="33">
        <f t="shared" si="8"/>
        <v>0</v>
      </c>
      <c r="Q82" s="46"/>
      <c r="R82" s="89"/>
      <c r="S82" s="65">
        <f t="shared" si="4"/>
        <v>0</v>
      </c>
      <c r="T82" s="60"/>
      <c r="U82" s="60"/>
    </row>
    <row r="83" spans="1:21">
      <c r="A83" s="22"/>
      <c r="B83" s="23"/>
      <c r="C83" s="43"/>
      <c r="D83" s="73">
        <v>0</v>
      </c>
      <c r="E83" s="73">
        <v>0</v>
      </c>
      <c r="F83" s="40" t="s">
        <v>74</v>
      </c>
      <c r="G83" s="14">
        <f t="shared" ref="G83:G103" si="9">VLOOKUP(F83,$V$6:$Y$49,2,FALSE)</f>
        <v>0</v>
      </c>
      <c r="H83" s="54">
        <f t="shared" si="7"/>
        <v>0</v>
      </c>
      <c r="I83" s="70">
        <f t="shared" si="5"/>
        <v>0</v>
      </c>
      <c r="J83" s="15">
        <f t="shared" ref="J83:J103" si="10">IF(I83&lt;=0,VLOOKUP(F83,$V$6:$Y$49,3,FALSE),IF(I83=2,(VLOOKUP(F83,$V$6:$Y$49,4,FALSE)),IF(I83=1,(((VLOOKUP(F83,$V$6:$Y$49,3,FALSE))-(VLOOKUP(F83,$V$6:$Y$49,4,FALSE)))/2+(VLOOKUP(F83,$V$6:$Y$49,4,FALSE))))))</f>
        <v>0</v>
      </c>
      <c r="K83" s="11">
        <f t="shared" ref="K83:K103" si="11">J83*C83</f>
        <v>0</v>
      </c>
      <c r="M83" s="22"/>
      <c r="N83" s="23"/>
      <c r="O83" s="43"/>
      <c r="P83" s="33">
        <f t="shared" si="8"/>
        <v>0</v>
      </c>
      <c r="Q83" s="46"/>
      <c r="R83" s="89"/>
      <c r="S83" s="65">
        <f t="shared" ref="S83:S103" si="12">IF(C83=0,0,P83/C83)</f>
        <v>0</v>
      </c>
      <c r="T83" s="60"/>
      <c r="U83" s="60"/>
    </row>
    <row r="84" spans="1:21">
      <c r="A84" s="22"/>
      <c r="B84" s="23"/>
      <c r="C84" s="43"/>
      <c r="D84" s="73">
        <v>0</v>
      </c>
      <c r="E84" s="73">
        <v>0</v>
      </c>
      <c r="F84" s="40" t="s">
        <v>74</v>
      </c>
      <c r="G84" s="14">
        <f t="shared" si="9"/>
        <v>0</v>
      </c>
      <c r="H84" s="54">
        <f t="shared" si="7"/>
        <v>0</v>
      </c>
      <c r="I84" s="70">
        <f t="shared" ref="I84:I103" si="13">IF(H84=1,H84+1-(2*D84+E84),H84-(D84+E84))</f>
        <v>0</v>
      </c>
      <c r="J84" s="15">
        <f t="shared" si="10"/>
        <v>0</v>
      </c>
      <c r="K84" s="11">
        <f t="shared" si="11"/>
        <v>0</v>
      </c>
      <c r="M84" s="22"/>
      <c r="N84" s="23"/>
      <c r="O84" s="43"/>
      <c r="P84" s="33">
        <f t="shared" si="8"/>
        <v>0</v>
      </c>
      <c r="Q84" s="46"/>
      <c r="R84" s="89"/>
      <c r="S84" s="65">
        <f t="shared" si="12"/>
        <v>0</v>
      </c>
      <c r="T84" s="60"/>
      <c r="U84" s="60"/>
    </row>
    <row r="85" spans="1:21">
      <c r="A85" s="20"/>
      <c r="B85" s="23"/>
      <c r="C85" s="43"/>
      <c r="D85" s="73">
        <v>0</v>
      </c>
      <c r="E85" s="73">
        <v>0</v>
      </c>
      <c r="F85" s="40" t="s">
        <v>74</v>
      </c>
      <c r="G85" s="14">
        <f t="shared" si="9"/>
        <v>0</v>
      </c>
      <c r="H85" s="54">
        <f t="shared" si="7"/>
        <v>0</v>
      </c>
      <c r="I85" s="70">
        <f t="shared" si="13"/>
        <v>0</v>
      </c>
      <c r="J85" s="15">
        <f t="shared" si="10"/>
        <v>0</v>
      </c>
      <c r="K85" s="11">
        <f t="shared" si="11"/>
        <v>0</v>
      </c>
      <c r="M85" s="22"/>
      <c r="N85" s="23"/>
      <c r="O85" s="43"/>
      <c r="P85" s="33">
        <f t="shared" si="8"/>
        <v>0</v>
      </c>
      <c r="Q85" s="46"/>
      <c r="R85" s="89"/>
      <c r="S85" s="65">
        <f t="shared" si="12"/>
        <v>0</v>
      </c>
      <c r="T85" s="60"/>
      <c r="U85" s="60"/>
    </row>
    <row r="86" spans="1:21">
      <c r="A86" s="22"/>
      <c r="B86" s="23"/>
      <c r="C86" s="43"/>
      <c r="D86" s="73">
        <v>0</v>
      </c>
      <c r="E86" s="73">
        <v>0</v>
      </c>
      <c r="F86" s="40" t="s">
        <v>74</v>
      </c>
      <c r="G86" s="14">
        <f t="shared" si="9"/>
        <v>0</v>
      </c>
      <c r="H86" s="54">
        <f t="shared" si="7"/>
        <v>0</v>
      </c>
      <c r="I86" s="70">
        <f t="shared" si="13"/>
        <v>0</v>
      </c>
      <c r="J86" s="15">
        <f t="shared" si="10"/>
        <v>0</v>
      </c>
      <c r="K86" s="11">
        <f t="shared" si="11"/>
        <v>0</v>
      </c>
      <c r="M86" s="22"/>
      <c r="N86" s="23"/>
      <c r="O86" s="43"/>
      <c r="P86" s="33">
        <f t="shared" si="8"/>
        <v>0</v>
      </c>
      <c r="Q86" s="46"/>
      <c r="R86" s="89"/>
      <c r="S86" s="65">
        <f t="shared" si="12"/>
        <v>0</v>
      </c>
      <c r="T86" s="60"/>
      <c r="U86" s="60"/>
    </row>
    <row r="87" spans="1:21">
      <c r="A87" s="22"/>
      <c r="B87" s="23"/>
      <c r="C87" s="43"/>
      <c r="D87" s="73">
        <v>0</v>
      </c>
      <c r="E87" s="73">
        <v>0</v>
      </c>
      <c r="F87" s="40" t="s">
        <v>74</v>
      </c>
      <c r="G87" s="14">
        <f t="shared" si="9"/>
        <v>0</v>
      </c>
      <c r="H87" s="54">
        <f t="shared" si="7"/>
        <v>0</v>
      </c>
      <c r="I87" s="70">
        <f t="shared" si="13"/>
        <v>0</v>
      </c>
      <c r="J87" s="15">
        <f t="shared" si="10"/>
        <v>0</v>
      </c>
      <c r="K87" s="11">
        <f t="shared" si="11"/>
        <v>0</v>
      </c>
      <c r="M87" s="22"/>
      <c r="N87" s="23"/>
      <c r="O87" s="43"/>
      <c r="P87" s="33">
        <f t="shared" si="8"/>
        <v>0</v>
      </c>
      <c r="Q87" s="46"/>
      <c r="R87" s="89"/>
      <c r="S87" s="65">
        <f t="shared" si="12"/>
        <v>0</v>
      </c>
      <c r="T87" s="60"/>
      <c r="U87" s="60"/>
    </row>
    <row r="88" spans="1:21">
      <c r="A88" s="20"/>
      <c r="B88" s="23"/>
      <c r="C88" s="43"/>
      <c r="D88" s="73">
        <v>0</v>
      </c>
      <c r="E88" s="73">
        <v>0</v>
      </c>
      <c r="F88" s="40" t="s">
        <v>74</v>
      </c>
      <c r="G88" s="14">
        <f t="shared" si="9"/>
        <v>0</v>
      </c>
      <c r="H88" s="54">
        <f t="shared" si="7"/>
        <v>0</v>
      </c>
      <c r="I88" s="70">
        <f t="shared" si="13"/>
        <v>0</v>
      </c>
      <c r="J88" s="15">
        <f t="shared" si="10"/>
        <v>0</v>
      </c>
      <c r="K88" s="11">
        <f t="shared" si="11"/>
        <v>0</v>
      </c>
      <c r="M88" s="22"/>
      <c r="N88" s="23"/>
      <c r="O88" s="43"/>
      <c r="P88" s="33">
        <f t="shared" si="8"/>
        <v>0</v>
      </c>
      <c r="Q88" s="46"/>
      <c r="R88" s="89"/>
      <c r="S88" s="65">
        <f t="shared" si="12"/>
        <v>0</v>
      </c>
      <c r="T88" s="60"/>
      <c r="U88" s="60"/>
    </row>
    <row r="89" spans="1:21">
      <c r="A89" s="22"/>
      <c r="B89" s="23"/>
      <c r="C89" s="43"/>
      <c r="D89" s="73">
        <v>0</v>
      </c>
      <c r="E89" s="73">
        <v>0</v>
      </c>
      <c r="F89" s="40" t="s">
        <v>74</v>
      </c>
      <c r="G89" s="14">
        <f t="shared" si="9"/>
        <v>0</v>
      </c>
      <c r="H89" s="54">
        <f t="shared" si="7"/>
        <v>0</v>
      </c>
      <c r="I89" s="70">
        <f t="shared" si="13"/>
        <v>0</v>
      </c>
      <c r="J89" s="15">
        <f t="shared" si="10"/>
        <v>0</v>
      </c>
      <c r="K89" s="11">
        <f t="shared" si="11"/>
        <v>0</v>
      </c>
      <c r="M89" s="22"/>
      <c r="N89" s="23"/>
      <c r="O89" s="43"/>
      <c r="P89" s="33">
        <f t="shared" si="8"/>
        <v>0</v>
      </c>
      <c r="Q89" s="46"/>
      <c r="R89" s="89"/>
      <c r="S89" s="65">
        <f t="shared" si="12"/>
        <v>0</v>
      </c>
      <c r="T89" s="60"/>
      <c r="U89" s="60"/>
    </row>
    <row r="90" spans="1:21">
      <c r="A90" s="22"/>
      <c r="B90" s="23"/>
      <c r="C90" s="43"/>
      <c r="D90" s="73">
        <v>0</v>
      </c>
      <c r="E90" s="73">
        <v>0</v>
      </c>
      <c r="F90" s="40" t="s">
        <v>74</v>
      </c>
      <c r="G90" s="14">
        <f t="shared" si="9"/>
        <v>0</v>
      </c>
      <c r="H90" s="54">
        <f t="shared" si="7"/>
        <v>0</v>
      </c>
      <c r="I90" s="70">
        <f t="shared" si="13"/>
        <v>0</v>
      </c>
      <c r="J90" s="15">
        <f t="shared" si="10"/>
        <v>0</v>
      </c>
      <c r="K90" s="11">
        <f t="shared" si="11"/>
        <v>0</v>
      </c>
      <c r="M90" s="22"/>
      <c r="N90" s="23"/>
      <c r="O90" s="43"/>
      <c r="P90" s="33">
        <f t="shared" si="8"/>
        <v>0</v>
      </c>
      <c r="Q90" s="46"/>
      <c r="R90" s="89"/>
      <c r="S90" s="65">
        <f t="shared" si="12"/>
        <v>0</v>
      </c>
      <c r="T90" s="60"/>
      <c r="U90" s="60"/>
    </row>
    <row r="91" spans="1:21">
      <c r="A91" s="20"/>
      <c r="B91" s="23"/>
      <c r="C91" s="43"/>
      <c r="D91" s="73">
        <v>0</v>
      </c>
      <c r="E91" s="73">
        <v>0</v>
      </c>
      <c r="F91" s="40" t="s">
        <v>74</v>
      </c>
      <c r="G91" s="14">
        <f t="shared" si="9"/>
        <v>0</v>
      </c>
      <c r="H91" s="54">
        <f t="shared" si="7"/>
        <v>0</v>
      </c>
      <c r="I91" s="70">
        <f t="shared" si="13"/>
        <v>0</v>
      </c>
      <c r="J91" s="15">
        <f t="shared" si="10"/>
        <v>0</v>
      </c>
      <c r="K91" s="11">
        <f t="shared" si="11"/>
        <v>0</v>
      </c>
      <c r="M91" s="22"/>
      <c r="N91" s="23"/>
      <c r="O91" s="43"/>
      <c r="P91" s="33">
        <f t="shared" si="8"/>
        <v>0</v>
      </c>
      <c r="Q91" s="46"/>
      <c r="R91" s="89"/>
      <c r="S91" s="65">
        <f t="shared" si="12"/>
        <v>0</v>
      </c>
      <c r="T91" s="60"/>
      <c r="U91" s="60"/>
    </row>
    <row r="92" spans="1:21">
      <c r="A92" s="22"/>
      <c r="B92" s="23"/>
      <c r="C92" s="43"/>
      <c r="D92" s="73">
        <v>0</v>
      </c>
      <c r="E92" s="73">
        <v>0</v>
      </c>
      <c r="F92" s="40" t="s">
        <v>74</v>
      </c>
      <c r="G92" s="14">
        <f t="shared" si="9"/>
        <v>0</v>
      </c>
      <c r="H92" s="54">
        <f t="shared" ref="H92:H103" si="14">VLOOKUP(F92,$V$6:$AC$49,8,FALSE)</f>
        <v>0</v>
      </c>
      <c r="I92" s="70">
        <f t="shared" si="13"/>
        <v>0</v>
      </c>
      <c r="J92" s="15">
        <f t="shared" si="10"/>
        <v>0</v>
      </c>
      <c r="K92" s="11">
        <f t="shared" si="11"/>
        <v>0</v>
      </c>
      <c r="M92" s="22"/>
      <c r="N92" s="23"/>
      <c r="O92" s="43"/>
      <c r="P92" s="33">
        <f t="shared" ref="P92:P103" si="15">IF(O92&gt;=0,Q92*R92,O92)</f>
        <v>0</v>
      </c>
      <c r="Q92" s="46"/>
      <c r="R92" s="89"/>
      <c r="S92" s="65">
        <f t="shared" si="12"/>
        <v>0</v>
      </c>
      <c r="T92" s="60"/>
      <c r="U92" s="60"/>
    </row>
    <row r="93" spans="1:21">
      <c r="A93" s="22"/>
      <c r="B93" s="23"/>
      <c r="C93" s="43"/>
      <c r="D93" s="73">
        <v>0</v>
      </c>
      <c r="E93" s="73">
        <v>0</v>
      </c>
      <c r="F93" s="40" t="s">
        <v>74</v>
      </c>
      <c r="G93" s="14">
        <f t="shared" si="9"/>
        <v>0</v>
      </c>
      <c r="H93" s="54">
        <f t="shared" si="14"/>
        <v>0</v>
      </c>
      <c r="I93" s="70">
        <f t="shared" si="13"/>
        <v>0</v>
      </c>
      <c r="J93" s="15">
        <f t="shared" si="10"/>
        <v>0</v>
      </c>
      <c r="K93" s="11">
        <f t="shared" si="11"/>
        <v>0</v>
      </c>
      <c r="M93" s="22"/>
      <c r="N93" s="23"/>
      <c r="O93" s="43"/>
      <c r="P93" s="33">
        <f t="shared" si="15"/>
        <v>0</v>
      </c>
      <c r="Q93" s="46"/>
      <c r="R93" s="89"/>
      <c r="S93" s="65">
        <f t="shared" si="12"/>
        <v>0</v>
      </c>
      <c r="T93" s="60"/>
      <c r="U93" s="60"/>
    </row>
    <row r="94" spans="1:21">
      <c r="A94" s="20"/>
      <c r="B94" s="23"/>
      <c r="C94" s="43"/>
      <c r="D94" s="73">
        <v>0</v>
      </c>
      <c r="E94" s="73">
        <v>0</v>
      </c>
      <c r="F94" s="40" t="s">
        <v>74</v>
      </c>
      <c r="G94" s="14">
        <f t="shared" si="9"/>
        <v>0</v>
      </c>
      <c r="H94" s="54">
        <f t="shared" si="14"/>
        <v>0</v>
      </c>
      <c r="I94" s="70">
        <f t="shared" si="13"/>
        <v>0</v>
      </c>
      <c r="J94" s="15">
        <f t="shared" si="10"/>
        <v>0</v>
      </c>
      <c r="K94" s="11">
        <f t="shared" si="11"/>
        <v>0</v>
      </c>
      <c r="M94" s="22"/>
      <c r="N94" s="23"/>
      <c r="O94" s="43"/>
      <c r="P94" s="33">
        <f t="shared" si="15"/>
        <v>0</v>
      </c>
      <c r="Q94" s="46"/>
      <c r="R94" s="89"/>
      <c r="S94" s="65">
        <f t="shared" si="12"/>
        <v>0</v>
      </c>
      <c r="T94" s="60"/>
      <c r="U94" s="60"/>
    </row>
    <row r="95" spans="1:21">
      <c r="A95" s="22"/>
      <c r="B95" s="23"/>
      <c r="C95" s="43"/>
      <c r="D95" s="73">
        <v>0</v>
      </c>
      <c r="E95" s="73">
        <v>0</v>
      </c>
      <c r="F95" s="40" t="s">
        <v>74</v>
      </c>
      <c r="G95" s="14">
        <f t="shared" si="9"/>
        <v>0</v>
      </c>
      <c r="H95" s="54">
        <f t="shared" si="14"/>
        <v>0</v>
      </c>
      <c r="I95" s="70">
        <f t="shared" si="13"/>
        <v>0</v>
      </c>
      <c r="J95" s="15">
        <f t="shared" si="10"/>
        <v>0</v>
      </c>
      <c r="K95" s="11">
        <f t="shared" si="11"/>
        <v>0</v>
      </c>
      <c r="M95" s="22"/>
      <c r="N95" s="23"/>
      <c r="O95" s="43"/>
      <c r="P95" s="33">
        <f t="shared" si="15"/>
        <v>0</v>
      </c>
      <c r="Q95" s="46"/>
      <c r="R95" s="89"/>
      <c r="S95" s="65">
        <f t="shared" si="12"/>
        <v>0</v>
      </c>
      <c r="T95" s="60"/>
      <c r="U95" s="60"/>
    </row>
    <row r="96" spans="1:21">
      <c r="A96" s="22"/>
      <c r="B96" s="23"/>
      <c r="C96" s="43"/>
      <c r="D96" s="73">
        <v>0</v>
      </c>
      <c r="E96" s="73">
        <v>0</v>
      </c>
      <c r="F96" s="40" t="s">
        <v>74</v>
      </c>
      <c r="G96" s="14">
        <f t="shared" si="9"/>
        <v>0</v>
      </c>
      <c r="H96" s="54">
        <f t="shared" si="14"/>
        <v>0</v>
      </c>
      <c r="I96" s="70">
        <f t="shared" si="13"/>
        <v>0</v>
      </c>
      <c r="J96" s="15">
        <f t="shared" si="10"/>
        <v>0</v>
      </c>
      <c r="K96" s="11">
        <f t="shared" si="11"/>
        <v>0</v>
      </c>
      <c r="M96" s="22"/>
      <c r="N96" s="23"/>
      <c r="O96" s="43"/>
      <c r="P96" s="33">
        <f t="shared" si="15"/>
        <v>0</v>
      </c>
      <c r="Q96" s="46"/>
      <c r="R96" s="89"/>
      <c r="S96" s="65">
        <f t="shared" si="12"/>
        <v>0</v>
      </c>
      <c r="T96" s="60"/>
      <c r="U96" s="60"/>
    </row>
    <row r="97" spans="1:21">
      <c r="A97" s="20"/>
      <c r="B97" s="23"/>
      <c r="C97" s="43"/>
      <c r="D97" s="73">
        <v>0</v>
      </c>
      <c r="E97" s="73">
        <v>0</v>
      </c>
      <c r="F97" s="40" t="s">
        <v>74</v>
      </c>
      <c r="G97" s="14">
        <f t="shared" si="9"/>
        <v>0</v>
      </c>
      <c r="H97" s="54">
        <f t="shared" si="14"/>
        <v>0</v>
      </c>
      <c r="I97" s="70">
        <f t="shared" si="13"/>
        <v>0</v>
      </c>
      <c r="J97" s="15">
        <f t="shared" si="10"/>
        <v>0</v>
      </c>
      <c r="K97" s="11">
        <f t="shared" si="11"/>
        <v>0</v>
      </c>
      <c r="M97" s="22"/>
      <c r="N97" s="23"/>
      <c r="O97" s="43"/>
      <c r="P97" s="33">
        <f t="shared" si="15"/>
        <v>0</v>
      </c>
      <c r="Q97" s="46"/>
      <c r="R97" s="89"/>
      <c r="S97" s="65">
        <f t="shared" si="12"/>
        <v>0</v>
      </c>
      <c r="T97" s="60"/>
      <c r="U97" s="60"/>
    </row>
    <row r="98" spans="1:21">
      <c r="A98" s="22"/>
      <c r="B98" s="23"/>
      <c r="C98" s="43"/>
      <c r="D98" s="73">
        <v>0</v>
      </c>
      <c r="E98" s="73">
        <v>0</v>
      </c>
      <c r="F98" s="40" t="s">
        <v>74</v>
      </c>
      <c r="G98" s="14">
        <f t="shared" si="9"/>
        <v>0</v>
      </c>
      <c r="H98" s="54">
        <f t="shared" si="14"/>
        <v>0</v>
      </c>
      <c r="I98" s="70">
        <f t="shared" si="13"/>
        <v>0</v>
      </c>
      <c r="J98" s="15">
        <f t="shared" si="10"/>
        <v>0</v>
      </c>
      <c r="K98" s="11">
        <f t="shared" si="11"/>
        <v>0</v>
      </c>
      <c r="M98" s="22"/>
      <c r="N98" s="23"/>
      <c r="O98" s="43"/>
      <c r="P98" s="33">
        <f t="shared" si="15"/>
        <v>0</v>
      </c>
      <c r="Q98" s="46"/>
      <c r="R98" s="89"/>
      <c r="S98" s="65">
        <f t="shared" si="12"/>
        <v>0</v>
      </c>
      <c r="T98" s="60"/>
      <c r="U98" s="60"/>
    </row>
    <row r="99" spans="1:21">
      <c r="A99" s="20"/>
      <c r="B99" s="23"/>
      <c r="C99" s="43"/>
      <c r="D99" s="73">
        <v>0</v>
      </c>
      <c r="E99" s="73">
        <v>0</v>
      </c>
      <c r="F99" s="40" t="s">
        <v>74</v>
      </c>
      <c r="G99" s="14">
        <f t="shared" si="9"/>
        <v>0</v>
      </c>
      <c r="H99" s="54">
        <f t="shared" si="14"/>
        <v>0</v>
      </c>
      <c r="I99" s="70">
        <f t="shared" si="13"/>
        <v>0</v>
      </c>
      <c r="J99" s="15">
        <f t="shared" si="10"/>
        <v>0</v>
      </c>
      <c r="K99" s="11">
        <f t="shared" si="11"/>
        <v>0</v>
      </c>
      <c r="M99" s="22"/>
      <c r="N99" s="23"/>
      <c r="O99" s="43"/>
      <c r="P99" s="33">
        <f t="shared" si="15"/>
        <v>0</v>
      </c>
      <c r="Q99" s="46"/>
      <c r="R99" s="89"/>
      <c r="S99" s="65">
        <f t="shared" si="12"/>
        <v>0</v>
      </c>
      <c r="T99" s="60"/>
      <c r="U99" s="60"/>
    </row>
    <row r="100" spans="1:21">
      <c r="A100" s="22"/>
      <c r="B100" s="23"/>
      <c r="C100" s="43"/>
      <c r="D100" s="73">
        <v>0</v>
      </c>
      <c r="E100" s="73">
        <v>0</v>
      </c>
      <c r="F100" s="40" t="s">
        <v>74</v>
      </c>
      <c r="G100" s="14">
        <f t="shared" si="9"/>
        <v>0</v>
      </c>
      <c r="H100" s="54">
        <f t="shared" si="14"/>
        <v>0</v>
      </c>
      <c r="I100" s="70">
        <f t="shared" si="13"/>
        <v>0</v>
      </c>
      <c r="J100" s="15">
        <f t="shared" si="10"/>
        <v>0</v>
      </c>
      <c r="K100" s="11">
        <f t="shared" si="11"/>
        <v>0</v>
      </c>
      <c r="M100" s="22"/>
      <c r="N100" s="23"/>
      <c r="O100" s="43"/>
      <c r="P100" s="33">
        <f t="shared" si="15"/>
        <v>0</v>
      </c>
      <c r="Q100" s="46"/>
      <c r="R100" s="89"/>
      <c r="S100" s="65">
        <f t="shared" si="12"/>
        <v>0</v>
      </c>
      <c r="T100" s="60"/>
      <c r="U100" s="60"/>
    </row>
    <row r="101" spans="1:21">
      <c r="A101" s="22"/>
      <c r="B101" s="23"/>
      <c r="C101" s="43"/>
      <c r="D101" s="73">
        <v>0</v>
      </c>
      <c r="E101" s="73">
        <v>0</v>
      </c>
      <c r="F101" s="40" t="s">
        <v>74</v>
      </c>
      <c r="G101" s="14">
        <f t="shared" si="9"/>
        <v>0</v>
      </c>
      <c r="H101" s="54">
        <f t="shared" si="14"/>
        <v>0</v>
      </c>
      <c r="I101" s="70">
        <f t="shared" si="13"/>
        <v>0</v>
      </c>
      <c r="J101" s="15">
        <f t="shared" si="10"/>
        <v>0</v>
      </c>
      <c r="K101" s="11">
        <f t="shared" si="11"/>
        <v>0</v>
      </c>
      <c r="M101" s="22"/>
      <c r="N101" s="23"/>
      <c r="O101" s="43"/>
      <c r="P101" s="33">
        <f t="shared" si="15"/>
        <v>0</v>
      </c>
      <c r="Q101" s="46"/>
      <c r="R101" s="89"/>
      <c r="S101" s="65">
        <f t="shared" si="12"/>
        <v>0</v>
      </c>
      <c r="T101" s="60"/>
      <c r="U101" s="60"/>
    </row>
    <row r="102" spans="1:21">
      <c r="A102" s="20"/>
      <c r="B102" s="23"/>
      <c r="C102" s="43"/>
      <c r="D102" s="73">
        <v>0</v>
      </c>
      <c r="E102" s="73">
        <v>0</v>
      </c>
      <c r="F102" s="40" t="s">
        <v>74</v>
      </c>
      <c r="G102" s="14">
        <f t="shared" si="9"/>
        <v>0</v>
      </c>
      <c r="H102" s="54">
        <f t="shared" si="14"/>
        <v>0</v>
      </c>
      <c r="I102" s="70">
        <f t="shared" si="13"/>
        <v>0</v>
      </c>
      <c r="J102" s="15">
        <f t="shared" si="10"/>
        <v>0</v>
      </c>
      <c r="K102" s="11">
        <f t="shared" si="11"/>
        <v>0</v>
      </c>
      <c r="M102" s="22"/>
      <c r="N102" s="23"/>
      <c r="O102" s="43"/>
      <c r="P102" s="33">
        <f t="shared" si="15"/>
        <v>0</v>
      </c>
      <c r="Q102" s="46"/>
      <c r="R102" s="89"/>
      <c r="S102" s="65">
        <f t="shared" si="12"/>
        <v>0</v>
      </c>
      <c r="T102" s="60"/>
      <c r="U102" s="60"/>
    </row>
    <row r="103" spans="1:21" ht="15.75" thickBot="1">
      <c r="A103" s="24"/>
      <c r="B103" s="25"/>
      <c r="C103" s="44"/>
      <c r="D103" s="90">
        <v>0</v>
      </c>
      <c r="E103" s="90">
        <v>0</v>
      </c>
      <c r="F103" s="41" t="s">
        <v>74</v>
      </c>
      <c r="G103" s="12">
        <f t="shared" si="9"/>
        <v>0</v>
      </c>
      <c r="H103" s="56">
        <f t="shared" si="14"/>
        <v>0</v>
      </c>
      <c r="I103" s="56">
        <f t="shared" si="13"/>
        <v>0</v>
      </c>
      <c r="J103" s="91">
        <f t="shared" si="10"/>
        <v>0</v>
      </c>
      <c r="K103" s="13">
        <f t="shared" si="11"/>
        <v>0</v>
      </c>
      <c r="M103" s="24"/>
      <c r="N103" s="25"/>
      <c r="O103" s="44"/>
      <c r="P103" s="93">
        <f t="shared" si="15"/>
        <v>0</v>
      </c>
      <c r="Q103" s="47"/>
      <c r="R103" s="94"/>
      <c r="S103" s="92">
        <f t="shared" si="12"/>
        <v>0</v>
      </c>
      <c r="T103" s="60"/>
      <c r="U103" s="60"/>
    </row>
  </sheetData>
  <mergeCells count="9">
    <mergeCell ref="D18:E18"/>
    <mergeCell ref="A1:J1"/>
    <mergeCell ref="K1:Q1"/>
    <mergeCell ref="C3:G3"/>
    <mergeCell ref="X4:Y4"/>
    <mergeCell ref="Z4:AB4"/>
    <mergeCell ref="C5:G5"/>
    <mergeCell ref="C6:G6"/>
    <mergeCell ref="P16:R16"/>
  </mergeCells>
  <conditionalFormatting sqref="H19">
    <cfRule type="aboveAverage" priority="24" equalAverage="1"/>
  </conditionalFormatting>
  <conditionalFormatting sqref="D19:D103">
    <cfRule type="expression" dxfId="7" priority="23">
      <formula>H19&gt;=1</formula>
    </cfRule>
  </conditionalFormatting>
  <conditionalFormatting sqref="E19:E103">
    <cfRule type="expression" dxfId="6" priority="22">
      <formula>H19&gt;=2</formula>
    </cfRule>
  </conditionalFormatting>
  <conditionalFormatting sqref="S26">
    <cfRule type="colorScale" priority="21">
      <colorScale>
        <cfvo type="num" val="$J$26"/>
        <cfvo type="num" val="$S$26"/>
        <color rgb="FF00B050"/>
        <color rgb="FFFF0000"/>
      </colorScale>
    </cfRule>
  </conditionalFormatting>
  <conditionalFormatting sqref="S27">
    <cfRule type="colorScale" priority="20">
      <colorScale>
        <cfvo type="num" val="$J$27"/>
        <cfvo type="num" val="$S$27"/>
        <color rgb="FF00B050"/>
        <color rgb="FFFF0000"/>
      </colorScale>
    </cfRule>
  </conditionalFormatting>
  <conditionalFormatting sqref="S28">
    <cfRule type="colorScale" priority="19">
      <colorScale>
        <cfvo type="num" val="$J$28"/>
        <cfvo type="num" val="$S$28"/>
        <color rgb="FF00B050"/>
        <color rgb="FFFF0000"/>
      </colorScale>
    </cfRule>
  </conditionalFormatting>
  <conditionalFormatting sqref="S29">
    <cfRule type="colorScale" priority="18">
      <colorScale>
        <cfvo type="num" val="$J$29"/>
        <cfvo type="num" val="$S$29"/>
        <color rgb="FF00B050"/>
        <color rgb="FFFF0000"/>
      </colorScale>
    </cfRule>
  </conditionalFormatting>
  <conditionalFormatting sqref="S30">
    <cfRule type="colorScale" priority="17">
      <colorScale>
        <cfvo type="num" val="$J$30"/>
        <cfvo type="num" val="$S$30"/>
        <color rgb="FF00B050"/>
        <color rgb="FFFF0000"/>
      </colorScale>
    </cfRule>
  </conditionalFormatting>
  <conditionalFormatting sqref="S31">
    <cfRule type="colorScale" priority="16">
      <colorScale>
        <cfvo type="num" val="$J$31"/>
        <cfvo type="num" val="$S$31"/>
        <color rgb="FF00B050"/>
        <color rgb="FFFF0000"/>
      </colorScale>
    </cfRule>
  </conditionalFormatting>
  <conditionalFormatting sqref="S32">
    <cfRule type="colorScale" priority="15">
      <colorScale>
        <cfvo type="num" val="$J$32"/>
        <cfvo type="num" val="$S$32"/>
        <color rgb="FF00B050"/>
        <color rgb="FFFF0000"/>
      </colorScale>
    </cfRule>
  </conditionalFormatting>
  <conditionalFormatting sqref="S33">
    <cfRule type="colorScale" priority="14">
      <colorScale>
        <cfvo type="num" val="$J$33"/>
        <cfvo type="num" val="$S$33"/>
        <color rgb="FF00B050"/>
        <color rgb="FFFF0000"/>
      </colorScale>
    </cfRule>
  </conditionalFormatting>
  <conditionalFormatting sqref="S34">
    <cfRule type="colorScale" priority="13">
      <colorScale>
        <cfvo type="num" val="$J$34"/>
        <cfvo type="num" val="$S$34"/>
        <color rgb="FF00B050"/>
        <color rgb="FFFF0000"/>
      </colorScale>
    </cfRule>
  </conditionalFormatting>
  <conditionalFormatting sqref="S35">
    <cfRule type="colorScale" priority="12">
      <colorScale>
        <cfvo type="num" val="$J$35"/>
        <cfvo type="num" val="$S$35"/>
        <color rgb="FF00B050"/>
        <color rgb="FFFF0000"/>
      </colorScale>
    </cfRule>
  </conditionalFormatting>
  <conditionalFormatting sqref="S36">
    <cfRule type="colorScale" priority="11">
      <colorScale>
        <cfvo type="num" val="$J$36"/>
        <cfvo type="num" val="$S$36"/>
        <color rgb="FF00B050"/>
        <color rgb="FFFF0000"/>
      </colorScale>
    </cfRule>
  </conditionalFormatting>
  <conditionalFormatting sqref="S37">
    <cfRule type="colorScale" priority="10">
      <colorScale>
        <cfvo type="num" val="$J$37"/>
        <cfvo type="num" val="$S$37"/>
        <color rgb="FF00B050"/>
        <color rgb="FFFF0000"/>
      </colorScale>
    </cfRule>
  </conditionalFormatting>
  <conditionalFormatting sqref="S25">
    <cfRule type="colorScale" priority="9">
      <colorScale>
        <cfvo type="num" val="$J$25"/>
        <cfvo type="num" val="$S$25"/>
        <color rgb="FF00B050"/>
        <color rgb="FFFF0000"/>
      </colorScale>
    </cfRule>
  </conditionalFormatting>
  <conditionalFormatting sqref="S24">
    <cfRule type="colorScale" priority="8">
      <colorScale>
        <cfvo type="num" val="$J$24"/>
        <cfvo type="num" val="$S$24"/>
        <color rgb="FF00B050"/>
        <color rgb="FFFF0000"/>
      </colorScale>
    </cfRule>
  </conditionalFormatting>
  <conditionalFormatting sqref="S23">
    <cfRule type="colorScale" priority="7">
      <colorScale>
        <cfvo type="num" val="$J$23"/>
        <cfvo type="num" val="$S$23"/>
        <color rgb="FF00B050"/>
        <color rgb="FFFF0000"/>
      </colorScale>
    </cfRule>
  </conditionalFormatting>
  <conditionalFormatting sqref="S22">
    <cfRule type="colorScale" priority="6">
      <colorScale>
        <cfvo type="num" val="$J$22"/>
        <cfvo type="num" val="$S$22"/>
        <color rgb="FF00B050"/>
        <color rgb="FFFF0000"/>
      </colorScale>
    </cfRule>
  </conditionalFormatting>
  <conditionalFormatting sqref="S21">
    <cfRule type="colorScale" priority="5">
      <colorScale>
        <cfvo type="num" val="$J$21"/>
        <cfvo type="num" val="$S$21"/>
        <color rgb="FF00B050"/>
        <color rgb="FFFF0000"/>
      </colorScale>
    </cfRule>
  </conditionalFormatting>
  <conditionalFormatting sqref="S20">
    <cfRule type="colorScale" priority="4">
      <colorScale>
        <cfvo type="num" val="$J$20"/>
        <cfvo type="num" val="$S$20"/>
        <color rgb="FF00B050"/>
        <color rgb="FFFF0000"/>
      </colorScale>
    </cfRule>
  </conditionalFormatting>
  <conditionalFormatting sqref="S19">
    <cfRule type="colorScale" priority="3">
      <colorScale>
        <cfvo type="num" val="$J$19"/>
        <cfvo type="num" val="$S$19"/>
        <color rgb="FF00B050"/>
        <color rgb="FFFF0000"/>
      </colorScale>
    </cfRule>
  </conditionalFormatting>
  <conditionalFormatting sqref="J14">
    <cfRule type="expression" dxfId="5" priority="1">
      <formula>J14="erfüllt"</formula>
    </cfRule>
    <cfRule type="expression" dxfId="4" priority="2">
      <formula>J14="nicht i.O."</formula>
    </cfRule>
  </conditionalFormatting>
  <pageMargins left="0.7" right="0.7" top="0.78740157499999996" bottom="0.78740157499999996" header="0.3" footer="0.3"/>
  <legacy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14</vt:i4>
      </vt:variant>
    </vt:vector>
  </HeadingPairs>
  <TitlesOfParts>
    <vt:vector size="24" baseType="lpstr">
      <vt:lpstr>Info D</vt:lpstr>
      <vt:lpstr>Info I</vt:lpstr>
      <vt:lpstr>Calc</vt:lpstr>
      <vt:lpstr>Tab-387-4</vt:lpstr>
      <vt:lpstr>Language</vt:lpstr>
      <vt:lpstr>Log</vt:lpstr>
      <vt:lpstr>Tabelle2</vt:lpstr>
      <vt:lpstr>Zielwert</vt:lpstr>
      <vt:lpstr>Minergie</vt:lpstr>
      <vt:lpstr>Grenzwert</vt:lpstr>
      <vt:lpstr>Anfind</vt:lpstr>
      <vt:lpstr>Calc!Druckbereich</vt:lpstr>
      <vt:lpstr>F_Status</vt:lpstr>
      <vt:lpstr>L_Anforderung</vt:lpstr>
      <vt:lpstr>L_Raumnutzung</vt:lpstr>
      <vt:lpstr>L_Raumnutzung_Vergl</vt:lpstr>
      <vt:lpstr>L_Sprachen</vt:lpstr>
      <vt:lpstr>L_Status</vt:lpstr>
      <vt:lpstr>Spind</vt:lpstr>
      <vt:lpstr>T_erfüllt</vt:lpstr>
      <vt:lpstr>T_erfüllt_2</vt:lpstr>
      <vt:lpstr>T_n_erfüllt</vt:lpstr>
      <vt:lpstr>T_n_erfüllt_2</vt:lpstr>
      <vt:lpstr>T_Raumnutzung</vt:lpstr>
    </vt:vector>
  </TitlesOfParts>
  <Company>Kanton Zuerich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 Gmür</dc:creator>
  <cp:lastModifiedBy>Philipp Glatt (pglatt)</cp:lastModifiedBy>
  <cp:lastPrinted>2018-08-28T07:06:16Z</cp:lastPrinted>
  <dcterms:created xsi:type="dcterms:W3CDTF">2012-08-31T15:15:53Z</dcterms:created>
  <dcterms:modified xsi:type="dcterms:W3CDTF">2022-11-23T13:44:48Z</dcterms:modified>
</cp:coreProperties>
</file>